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SO 98-98" sheetId="3" r:id="rId3"/>
    <sheet name="SO 02" sheetId="4" r:id="rId4"/>
    <sheet name="SO 01" sheetId="5" r:id="rId5"/>
  </sheets>
  <definedNames/>
  <calcPr/>
  <webPublishing/>
</workbook>
</file>

<file path=xl/sharedStrings.xml><?xml version="1.0" encoding="utf-8"?>
<sst xmlns="http://schemas.openxmlformats.org/spreadsheetml/2006/main" count="1659" uniqueCount="386">
  <si>
    <t>Aspe</t>
  </si>
  <si>
    <t>Soupis objektů s DPH</t>
  </si>
  <si>
    <t>3273514800</t>
  </si>
  <si>
    <t>Výstavba PZS v km 7,372 trati Tábor - Písek</t>
  </si>
  <si>
    <t>ZŘ</t>
  </si>
  <si>
    <t>Základní řešení</t>
  </si>
  <si>
    <t>Odbytová cena:</t>
  </si>
  <si>
    <t>OC+DPH:</t>
  </si>
  <si>
    <t>Objekt</t>
  </si>
  <si>
    <t>Popis</t>
  </si>
  <si>
    <t>OC</t>
  </si>
  <si>
    <t>DPH</t>
  </si>
  <si>
    <t>OC+DPH</t>
  </si>
  <si>
    <t>Počet neoceněných položek</t>
  </si>
  <si>
    <t>D.1</t>
  </si>
  <si>
    <t>Železniční zabezpečovací zařízení</t>
  </si>
  <si>
    <t xml:space="preserve">  PS 01</t>
  </si>
  <si>
    <t>PZS v km 7,372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</si>
  <si>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</si>
  <si>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</si>
  <si>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</si>
  <si>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</si>
  <si>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</si>
  <si>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</si>
  <si>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</si>
  <si>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</si>
  <si>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</si>
  <si>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</si>
  <si>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</si>
  <si>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</si>
  <si>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</si>
  <si>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</si>
  <si>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</si>
  <si>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</si>
  <si>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</si>
  <si>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</si>
  <si>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</si>
  <si>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</si>
  <si>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</si>
  <si>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</si>
  <si>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</si>
  <si>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</si>
  <si>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</si>
  <si>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</si>
  <si>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</si>
  <si>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</si>
  <si>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</si>
  <si>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</si>
  <si>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Přejezdová technologie</t>
  </si>
  <si>
    <t>P</t>
  </si>
  <si>
    <t>75B111</t>
  </si>
  <si>
    <t/>
  </si>
  <si>
    <t>VNITŘNÍ KABELOVÉ ROZVODY DO 20 KABELŮ - DODÁVKA</t>
  </si>
  <si>
    <t>M</t>
  </si>
  <si>
    <t>OTSKP</t>
  </si>
  <si>
    <t>PP</t>
  </si>
  <si>
    <t>popis položky</t>
  </si>
  <si>
    <t>VV</t>
  </si>
  <si>
    <t>Výkaz výměr</t>
  </si>
  <si>
    <t>TS</t>
  </si>
  <si>
    <t>Technická specifikace položky odpovídá příslušné cenové soustavě.</t>
  </si>
  <si>
    <t>75B117</t>
  </si>
  <si>
    <t>VNITŘNÍ KABELOVÉ ROZVODY DO 20 KABELŮ - MONTÁŽ</t>
  </si>
  <si>
    <t>výkaz výměr</t>
  </si>
  <si>
    <t>75B6A1</t>
  </si>
  <si>
    <t>USMĚRŇOVAČ 24 V/50 A - DODÁVKA</t>
  </si>
  <si>
    <t>KUS</t>
  </si>
  <si>
    <t>4</t>
  </si>
  <si>
    <t>75B6G7</t>
  </si>
  <si>
    <t>USMĚRŇOVAČ - MONTÁŽ</t>
  </si>
  <si>
    <t>5</t>
  </si>
  <si>
    <t>75B6M1</t>
  </si>
  <si>
    <t>BEZÚDRŽBOVÁ BATERIE 24 V/250 AH - DODÁVKA</t>
  </si>
  <si>
    <t>6</t>
  </si>
  <si>
    <t>75B6T7</t>
  </si>
  <si>
    <t>BATERIE - MONTÁŽ</t>
  </si>
  <si>
    <t>7</t>
  </si>
  <si>
    <t>75D111</t>
  </si>
  <si>
    <t>SKŘÍŇ LOGIKY RELÉOVÉHO PŘEJEZDOVÉHO ZABEZPEČOVACÍHO ZAŘÍZENÍ - DODÁVKA</t>
  </si>
  <si>
    <t>8</t>
  </si>
  <si>
    <t>75D117</t>
  </si>
  <si>
    <t>SKŘÍŇ LOGIKY RELÉOVÉHO PŘEJEZDOVÉHO ZABEZPEČOVACÍHO ZAŘÍZENÍ - MONTÁŽ</t>
  </si>
  <si>
    <t>9</t>
  </si>
  <si>
    <t>75D161</t>
  </si>
  <si>
    <t>RELÉOVÝ DOMEK (DO 9 M2) PREFABRIKOVANÝ, IZOLOVANÝ, S KLIMATIZACÍ A VNITŘNÍ KABELIZACÍ - DODÁVKA</t>
  </si>
  <si>
    <t>10</t>
  </si>
  <si>
    <t>75D167</t>
  </si>
  <si>
    <t>RELÉOVÝ DOMEK (DO 9 M2) PREFABRIKOVANÝ - MONTÁŽ</t>
  </si>
  <si>
    <t>11</t>
  </si>
  <si>
    <t>75IEC1</t>
  </si>
  <si>
    <t>VENKOVNÍ TELEFONNÍ OBJEKT NA SLOUPKU</t>
  </si>
  <si>
    <t>12</t>
  </si>
  <si>
    <t>75IECX</t>
  </si>
  <si>
    <t>VENKOVNÍ TELEFONNÍ OBJEKT - MONTÁŽ</t>
  </si>
  <si>
    <t>13</t>
  </si>
  <si>
    <t>R75IEC1</t>
  </si>
  <si>
    <t>Skříňka místního ovládání - dodávka</t>
  </si>
  <si>
    <t>R-položky</t>
  </si>
  <si>
    <t>Dodání skříňky místního ovládání včetně  potřebného pomocného materiálu a jeho dopravy na místo montáže. Položka se měří v kusech (ks).Položka obsahuje všechny náklady na dodání zařízení včetně pomocného materiálu a na dopravu na místo montáže.</t>
  </si>
  <si>
    <t>14</t>
  </si>
  <si>
    <t>R75IECX</t>
  </si>
  <si>
    <t>Skříňka místního ovládání - montáž</t>
  </si>
  <si>
    <t>Montáž skříňky místního ovládání, zapojení dvou kabelových forem(včetně měření a zapojení po měření),  přezkoušení. Položka se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</si>
  <si>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15</t>
  </si>
  <si>
    <t>R75D111</t>
  </si>
  <si>
    <t>Elektronické záznamové zařízení - dodávka</t>
  </si>
  <si>
    <t>Dodávka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</si>
  <si>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16</t>
  </si>
  <si>
    <t>Elektronické záznamové zařízení - montáž</t>
  </si>
  <si>
    <t>Položka zahrnuje veškéré práce spojené s montáží zařízení určeného položkou. Montáž zařízení se měří  v kusech (ks).Položka obsahuje všechny náklady na montáž zařízení  se všemi pomocnými a doplňujícími pracemi a součástmi.</t>
  </si>
  <si>
    <t>17</t>
  </si>
  <si>
    <t>R75D211</t>
  </si>
  <si>
    <t>VÝSTRAŽNÍK SE ZÁVOROU, 1 SKŘÍŇ - DODÁVKA</t>
  </si>
  <si>
    <t>Položka obsahuje:  
– dodávka výstražníku se závorou 1 skříň podle jeho typu a potřebného pomocného materiálu a dopravy do staveništního skladu  
– dodávku výstražníku se závorou 1 skříň včetně pomocného materiálu, dopravu do místa určení</t>
  </si>
  <si>
    <t>18</t>
  </si>
  <si>
    <t>75D217</t>
  </si>
  <si>
    <t>VÝSTRAŽNÍK SE ZÁVOROU, 1 SKŘÍŇ - MONTÁŽ</t>
  </si>
  <si>
    <t>19</t>
  </si>
  <si>
    <t>75C911R</t>
  </si>
  <si>
    <t>SNÍMAČ POČÍTAČE NÁPRAV - DODÁVKA</t>
  </si>
  <si>
    <t>Položka obsahuje kompletní dodávka snímače počítače náprav, potřebného pomocného materiálu a dopravy do staveništního skladu</t>
  </si>
  <si>
    <t>20</t>
  </si>
  <si>
    <t>75C917</t>
  </si>
  <si>
    <t>SNÍMAČ POČÍTAČE NÁPRAV - MONTÁŽ</t>
  </si>
  <si>
    <t>22</t>
  </si>
  <si>
    <t>R75B711</t>
  </si>
  <si>
    <t>DODÁVKA PŘEPĚŤOVÉ OCHRANY PRO SNÍMACÍ BOD POČÍTAČE NÁPRAV</t>
  </si>
  <si>
    <t>Dodávka přepěťové ochrany včetně potřebného pomocného materiálu a  dopravy do staveništního skladu.Přepěťová ochrana se měří v kusech (ks).Položka obsahuje všechny náklady na dodávku přepěťové ochrany  včetně dopravy ze skladu k místu montáže.</t>
  </si>
  <si>
    <t>23</t>
  </si>
  <si>
    <t>R1</t>
  </si>
  <si>
    <t>Počítač náprav (vnitřní část pro jeden úsek) - dodávka</t>
  </si>
  <si>
    <t>Dodávka vnitřní výstroje počítače náprav podle typu určeného položkou,  potřebného pomocného materiálu a  dopravy do staveništního skladu.Zařízení  se měří v kusech (ks).Položka obsahuje všechny náklady na dodávku zařízení na místo určení   a pomocného materiálu, náklady na dopravu do staveništního skladu.</t>
  </si>
  <si>
    <t>R75B717</t>
  </si>
  <si>
    <t>MONTÁŽ PŘEPĚŤOVÉ OCHRANY PRO SNÍMACÍ BOD POČÍTAČE NÁPRAV</t>
  </si>
  <si>
    <t>Montáž ochrany dle předpisu dodavatele pro montáž.Přepěťová ochrana se měří v kusech (ks).Položka obsahuje všechny náklady na montáž dodaného zařízení se všemi pomocnými a doplňujícími pracemi a součástmi, případné použití mechanizmů, náklady na mzdy.</t>
  </si>
  <si>
    <t>24</t>
  </si>
  <si>
    <t>R2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</si>
  <si>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</si>
  <si>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vnitřního zařízení  se všemi pomocnými a doplňujícími pracemi a součástmi, případné použití mechanizmů, včetně dopravy ze skladu k místu montáže, náklady na mzdy.</t>
  </si>
  <si>
    <t>25</t>
  </si>
  <si>
    <t>75E117</t>
  </si>
  <si>
    <t>DOZOR PRACOVNÍKŮ PROVOZOVATELE PŘI PRÁCI NA ŽIVÉM ZAŘÍZENÍ</t>
  </si>
  <si>
    <t>HOD</t>
  </si>
  <si>
    <t>R3</t>
  </si>
  <si>
    <t>Úprava zapojení SZZ</t>
  </si>
  <si>
    <t>Položka obsahuje: Úpravu zapojení SZZ Balkova Lhota (řešení vypnutí výstrahy při posunu) komplet - včetně dodávky, montáže potřebného materiálu a úpravy SW.</t>
  </si>
  <si>
    <t>26</t>
  </si>
  <si>
    <t>R4</t>
  </si>
  <si>
    <t>ÚPRAVA ZOBRAZENÍ NA JOP</t>
  </si>
  <si>
    <t>Položka obsahuje: Úpravu stávajícího jednotného obslužné pracoviště komplet, včetně úpravy SW</t>
  </si>
  <si>
    <t>27</t>
  </si>
  <si>
    <t>75E197</t>
  </si>
  <si>
    <t>PŘÍPRAVA A CELKOVÉ ZKOUŠKY PŘEJEZDOVÉHO ZABEZPEČOVACÍHO ZAŘÍZENÍ PRO JEDNU KOLEJ</t>
  </si>
  <si>
    <t>28</t>
  </si>
  <si>
    <t>75E127</t>
  </si>
  <si>
    <t>CELKOVÁ PROHLÍDKA ZAŘÍZENÍ A VYHOTOVENÍ REVIZNÍ ZPRÁVY</t>
  </si>
  <si>
    <t>29</t>
  </si>
  <si>
    <t>75E1B7</t>
  </si>
  <si>
    <t>REGULACE A ZKOUŠENÍ ZABEZPEČOVACÍHO ZAŘÍZENÍ</t>
  </si>
  <si>
    <t>30</t>
  </si>
  <si>
    <t>74F323</t>
  </si>
  <si>
    <t>PROTOKOL UTZ</t>
  </si>
  <si>
    <t>Kabelizace</t>
  </si>
  <si>
    <t>31</t>
  </si>
  <si>
    <t>75A131</t>
  </si>
  <si>
    <t>KABEL METALICKÝ DVOUPLÁŠŤOVÝ DO 12 PÁRŮ - DODÁVKA</t>
  </si>
  <si>
    <t>KMPÁR</t>
  </si>
  <si>
    <t>32</t>
  </si>
  <si>
    <t>75A217</t>
  </si>
  <si>
    <t>ZATAŽENÍ A SPOJKOVÁNÍ KABELŮ DO 12 PÁRŮ - MONTÁŽ</t>
  </si>
  <si>
    <t>33</t>
  </si>
  <si>
    <t>742H12</t>
  </si>
  <si>
    <t>KABEL NN ČTYŘ- A PĚTIŽÍLOVÝ CU S PLASTOVOU IZOLACÍ OD 4 DO 16 MM2</t>
  </si>
  <si>
    <t>75A141</t>
  </si>
  <si>
    <t>KABEL METALICKÝ DVOUPLÁŠŤOVÝ PŘES 12 PÁRŮ - DODÁVKA</t>
  </si>
  <si>
    <t>34</t>
  </si>
  <si>
    <t>75A227</t>
  </si>
  <si>
    <t>ZATAŽENÍ A SPOJKOVÁNÍ KABELŮ PŘES 12 PÁRŮ - MONTÁŽ</t>
  </si>
  <si>
    <t>35</t>
  </si>
  <si>
    <t>742L12</t>
  </si>
  <si>
    <t>UKONČENÍ DVOU AŽ PĚTIŽÍLOVÉHO KABELU V ROZVADĚČI NEBO NA PŘÍSTROJI OD 4 DO 16 MM2</t>
  </si>
  <si>
    <t>36</t>
  </si>
  <si>
    <t>75I221</t>
  </si>
  <si>
    <t>KABEL ZEMNÍ DVOUPLÁŠŤOVÝ BEZ PANCÍŘE PRŮMĚRU ŽÍLY 0,8 MM DO 5XN</t>
  </si>
  <si>
    <t>KMČTYŘKA</t>
  </si>
  <si>
    <t>75IG61</t>
  </si>
  <si>
    <t>VEDENÍ UZEMŇOVACÍ V ZEMI Z FEZN DRÁTU DO 120 MM2</t>
  </si>
  <si>
    <t>37</t>
  </si>
  <si>
    <t>75I22X</t>
  </si>
  <si>
    <t>KABEL ZEMNÍ DVOUPLÁŠŤOVÝ BEZ PANCÍŘE PRŮMĚRU ŽÍLY 0,8 MM - MONTÁŽ</t>
  </si>
  <si>
    <t>38</t>
  </si>
  <si>
    <t>75II11</t>
  </si>
  <si>
    <t>SPOJKA PRO CELOPLASTOVÉ KABELY BEZ PANCÍŘE DO 100 ŽIL</t>
  </si>
  <si>
    <t>39</t>
  </si>
  <si>
    <t>75II1X</t>
  </si>
  <si>
    <t>SPOJKA PRO CELOPLASTOVÉ KABELY BEZ PANCÍŘE - MONTÁŽ</t>
  </si>
  <si>
    <t>40</t>
  </si>
  <si>
    <t>701005</t>
  </si>
  <si>
    <t>VYHLEDÁVACÍ MARKER ZEMNÍ S MOŽNOSTÍ ZÁPISU</t>
  </si>
  <si>
    <t>41</t>
  </si>
  <si>
    <t>75IG1X</t>
  </si>
  <si>
    <t>TYČ UZEMŇOVACÍ - MONTÁŽ</t>
  </si>
  <si>
    <t>75IG6X</t>
  </si>
  <si>
    <t>VEDENÍ UZEMŇOVACÍ V ZEMI Z FEZN DRÁTU DO 120 MM2  - MONTÁŽ</t>
  </si>
  <si>
    <t>42</t>
  </si>
  <si>
    <t>75IG11</t>
  </si>
  <si>
    <t>TYČ UZEMŇOVACÍ</t>
  </si>
  <si>
    <t>43</t>
  </si>
  <si>
    <t>75IJ24</t>
  </si>
  <si>
    <t>MĚŘENÍ ZÁVĚREČNÉ DÁLKOVÝCH KABELŮ V JEDNOM SMĚRU V PLNÉM ROZSAHU BEZ PROVOZU</t>
  </si>
  <si>
    <t>ČTYŘKA</t>
  </si>
  <si>
    <t>44</t>
  </si>
  <si>
    <t>75IJ21</t>
  </si>
  <si>
    <t>MĚŘENÍ ZKRÁCENÉ ZÁVĚREČNÉ DÁLKOVÉHO KABELU V OBOU SMĚRECH ZA PROVOZU</t>
  </si>
  <si>
    <t>Zemní práce</t>
  </si>
  <si>
    <t>45</t>
  </si>
  <si>
    <t>R5</t>
  </si>
  <si>
    <t>Vytyčení trasy kabelového vedení ve volném terénu</t>
  </si>
  <si>
    <t>KM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</si>
  <si>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</si>
  <si>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46</t>
  </si>
  <si>
    <t>709210</t>
  </si>
  <si>
    <t>KŘIŽOVATKA KABELOVÝCH VEDENÍ SE STÁVAJÍCÍ INŽENÝRSKOU SÍTÍ (KABELEM, POTRUBÍM APOD.)</t>
  </si>
  <si>
    <t>47</t>
  </si>
  <si>
    <t>R6</t>
  </si>
  <si>
    <t>POMOC PRÁCE ZŘÍZ NEBO ZAJIŠŤ OCHRANU INŽENÝRSKÝCH SÍTÍ</t>
  </si>
  <si>
    <t>KPL</t>
  </si>
  <si>
    <t>Zahrnuje veškeré náklady spojené s objednatelem požadovanými pracemi</t>
  </si>
  <si>
    <t>48</t>
  </si>
  <si>
    <t>13193</t>
  </si>
  <si>
    <t>HLOUBENÍ JAM ZAPAŽ I NEPAŽ TŘ III</t>
  </si>
  <si>
    <t>M3</t>
  </si>
  <si>
    <t>49</t>
  </si>
  <si>
    <t>13293</t>
  </si>
  <si>
    <t>HLOUBENÍ RÝH ŠÍŘ DO 2M PAŽ I NEPAŽ TŘ. III</t>
  </si>
  <si>
    <t>50</t>
  </si>
  <si>
    <t>17411</t>
  </si>
  <si>
    <t>ZÁSYP JAM A RÝH ZEMINOU SE ZHUTNĚNÍM</t>
  </si>
  <si>
    <t>51</t>
  </si>
  <si>
    <t>702312</t>
  </si>
  <si>
    <t>ZAKRYTÍ KABELŮ VÝSTRAŽNOU FÓLIÍ ŠÍŘKY PŘES 20 DO 40 CM</t>
  </si>
  <si>
    <t>52</t>
  </si>
  <si>
    <t>14173</t>
  </si>
  <si>
    <t>PROTLAČOVÁNÍ POTRUBÍ Z PLAST HMOT DN DO 200MM</t>
  </si>
  <si>
    <t>53</t>
  </si>
  <si>
    <t>18210</t>
  </si>
  <si>
    <t>ÚPRAVA POVRCHŮ SROVNÁNÍM ÚZEMÍ</t>
  </si>
  <si>
    <t>R7</t>
  </si>
  <si>
    <t>KABELOVÝ ŽLAB ZEMNÍ VČETNĚ KRYTU SVĚTLÉ ŠÍŘKY PŘES 120 DO 250 MM</t>
  </si>
  <si>
    <t>Položka zahrnuje materiál dle názvu položky, kompletní montáž, rozměření, upevnění, řezání, spojování apod., veškerý spojovací a montážní materiál vč. upevňovacího materiálu ( držáky apod.), pomocné mechanismy</t>
  </si>
  <si>
    <t>54</t>
  </si>
  <si>
    <t>R8</t>
  </si>
  <si>
    <t>ULOŽENÍ KABELŮ DO KABELOVÉHO ŽLABU</t>
  </si>
  <si>
    <t>Položka zahrnuje komplet práce spojené s uložením kabelů a trubek HDPE do kabelového žlabu.</t>
  </si>
  <si>
    <t>55</t>
  </si>
  <si>
    <t>R9</t>
  </si>
  <si>
    <t>KABELOVÁ CHRÁNIČKA ZEMNÍ DN PŘES 100 DO 200 MM</t>
  </si>
  <si>
    <t>Položka zahrnuje materiál dle názvu položky včetně montáže a uložení</t>
  </si>
  <si>
    <t>56</t>
  </si>
  <si>
    <t>111204</t>
  </si>
  <si>
    <t>ODSTRANĚNÍ KŘOVIN S ODVOZEM DO 5KM</t>
  </si>
  <si>
    <t>M2</t>
  </si>
  <si>
    <t>57</t>
  </si>
  <si>
    <t>02911</t>
  </si>
  <si>
    <t>OSTATNÍ POŽADAVKY - GEODETICKÉ ZAMĚŘENÍ</t>
  </si>
  <si>
    <t>HM</t>
  </si>
  <si>
    <t>465922</t>
  </si>
  <si>
    <t>DLAŽBY Z BETONOVÝCH DLAŽDIC NA MC</t>
  </si>
  <si>
    <t>Demontáže</t>
  </si>
  <si>
    <t>58</t>
  </si>
  <si>
    <t>75IECY</t>
  </si>
  <si>
    <t>VENKOVNÍ TELEFONNÍ OBJEKT - DEMONTÁŽ</t>
  </si>
  <si>
    <t>59</t>
  </si>
  <si>
    <t>R10</t>
  </si>
  <si>
    <t>VÝPICH Z DK - rušení</t>
  </si>
  <si>
    <t>Kompletní zrušení výpichu pro VTO z dálkového kabelu</t>
  </si>
  <si>
    <t>60</t>
  </si>
  <si>
    <t>R11</t>
  </si>
  <si>
    <t>VÝSTRAŽNÝ KŘÍŽ - DEMONTÁŽ</t>
  </si>
  <si>
    <t>Položka obsahuje demontáž stávajícího výstražného kříže všemi pomocnými a doplňujícími pracemi a součástmi, případné použití mechanizmů, včetně dopravy z místa demontáže do skladu, naložení vybouraného materiálu na dopravní prostředek, odvoz vybouraného materiálu do skladu nebo na likvidaci.</t>
  </si>
  <si>
    <t>D.4</t>
  </si>
  <si>
    <t>Ostatní objekty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</si>
  <si>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</si>
  <si>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</si>
  <si>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</si>
  <si>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</si>
  <si>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</si>
  <si>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</si>
  <si>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</si>
  <si>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</si>
  <si>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</si>
  <si>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</si>
  <si>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</si>
  <si>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</si>
  <si>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</si>
  <si>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</si>
  <si>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</si>
  <si>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</si>
  <si>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</si>
  <si>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</si>
  <si>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</si>
  <si>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</si>
  <si>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</si>
  <si>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</si>
  <si>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</si>
  <si>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</si>
  <si>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</si>
  <si>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</si>
  <si>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</si>
  <si>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</si>
  <si>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</si>
  <si>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</si>
  <si>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</si>
  <si>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</si>
  <si>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Hlukové měření pro účely realizace stavby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</si>
  <si>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 včetně  všech doprav a pomocného materiálu nutných  pro uskutečnění měření.</t>
  </si>
  <si>
    <t>E.1.1.1</t>
  </si>
  <si>
    <t>Železniční svršek</t>
  </si>
  <si>
    <t xml:space="preserve">  SO 02</t>
  </si>
  <si>
    <t>Úprava výstroje tratě v úseku Tábor – Balkova Lhota</t>
  </si>
  <si>
    <t>SO 02</t>
  </si>
  <si>
    <t>Ostatní konstrukce a práce</t>
  </si>
  <si>
    <t>923311</t>
  </si>
  <si>
    <t>.</t>
  </si>
  <si>
    <t>PŘEDVĚSTNÍK N - TROJÚHELNÍKOVÝ ŠTÍT</t>
  </si>
  <si>
    <t>4 ks</t>
  </si>
  <si>
    <t>Technická specifikace položky odpovídá příslušné cenové soustavě</t>
  </si>
  <si>
    <t>R923481</t>
  </si>
  <si>
    <t>STANIČNÍK BÍLÝ - ZÁKLADNÍ TABULE</t>
  </si>
  <si>
    <t>2 ks</t>
  </si>
  <si>
    <t>923341</t>
  </si>
  <si>
    <t>RYCHLOSTNÍK N - TABULE</t>
  </si>
  <si>
    <t>12 ks</t>
  </si>
  <si>
    <t>STANIČNÍK ŽLUTÝ - ZÁKLADNÍ TABULE</t>
  </si>
  <si>
    <t>923821</t>
  </si>
  <si>
    <t>SLOUPEK DN 60 PRO NÁVĚST</t>
  </si>
  <si>
    <t>13 ks</t>
  </si>
  <si>
    <t>965841</t>
  </si>
  <si>
    <t>DEMONTÁŽ JAKÉKOLIV NÁVĚSTI</t>
  </si>
  <si>
    <t>14 ks</t>
  </si>
  <si>
    <t>965842</t>
  </si>
  <si>
    <t>DEMONTÁŽ JAKÉKOLIV NÁVĚSTI - ODVOZ (NA LIKVIDACI ODPADŮ NEBO JINÉ URČENÉ MÍSTO)</t>
  </si>
  <si>
    <t>tkm</t>
  </si>
  <si>
    <t>14*0,0025*20</t>
  </si>
  <si>
    <t>E.3.6</t>
  </si>
  <si>
    <t>Rozvodny vn, nn, osvětlení a dálkové ovládání odpojovačů</t>
  </si>
  <si>
    <t xml:space="preserve">  SO 01</t>
  </si>
  <si>
    <t>El. přípojka pro PZZ v km 7,372</t>
  </si>
  <si>
    <t>SO 01</t>
  </si>
  <si>
    <t>Přípojka nn pro PZZ</t>
  </si>
  <si>
    <t>744211</t>
  </si>
  <si>
    <t>KABELOVÁ SKŘÍŇ VENKOVNÍ PRÁZDNÁ PLASTOVÁ V KOMPAKTNÍM PILÍŘI, MIN. IP 44, DO 530 X 800 MM</t>
  </si>
  <si>
    <t>R744213</t>
  </si>
  <si>
    <t>PŘEJEZDOVÁ  SKŘÍŇ  VENKOVNÍ PRÁZDNÁ PLASTOVÁ V KOMPAKTNÍM PILÍŘI, MIN. IP 44</t>
  </si>
  <si>
    <t>1. Položka obsahuje:  
– přípravu podkladu pro osazení vč. upevňovacího materiálu  
– veškerý podružný a pomocný materiál ( včetně můstků, vnitřních propojů-vodičů a pod ), nosnou konstrukci, kotevní a spojovací prvky  
– provedení zkoušek, dodání předepsaných zkoušek, revizí a atestů  
2. Položka neobsahuje:  
– přístrojové vybavení ( jističe, stykače apod. )  
3. Způsob měření:</t>
  </si>
  <si>
    <t>741C01</t>
  </si>
  <si>
    <t>EKVIPOTENCIÁLNÍ PŘÍPOJNICE</t>
  </si>
  <si>
    <t>Viz TZ, výkres č. 10.</t>
  </si>
  <si>
    <t>744633</t>
  </si>
  <si>
    <t>JISTIČ TŘÍPÓLOVÝ (10 KA) OD 13 DO 20 A</t>
  </si>
  <si>
    <t>744C01</t>
  </si>
  <si>
    <t>POMOCNÝ SPÍNAČ K MODULÁRNÍMU PŘÍSTROJI DO 125 A</t>
  </si>
  <si>
    <t>744C02</t>
  </si>
  <si>
    <t>NAPĚŤOVÁ SPOUŠŤ K MODULÁRNÍMU PŘÍSTROJI DO 125 A</t>
  </si>
  <si>
    <t>744Q22</t>
  </si>
  <si>
    <t>SVODIČ PŘEPĚTÍ TYP 1+2 (TŘÍDA B+C) 3-4 PÓLOVÝ</t>
  </si>
  <si>
    <t>741413</t>
  </si>
  <si>
    <t>ZÁSUVKA/PŘÍVODKA PRŮMYSLOVÁ, KRYTÍ IP 44 400 V, DO 63 A</t>
  </si>
  <si>
    <t>744H11</t>
  </si>
  <si>
    <t>POJISTKOVÝ SPODEK/LIŠTA PRO NOŽOVÉ POJISTKY JEDNOPÓLOVÝ  DO 160 A</t>
  </si>
  <si>
    <t>744I01</t>
  </si>
  <si>
    <t>POJISTKOVÁ VLOŽKA DO 160 A</t>
  </si>
  <si>
    <t>747213</t>
  </si>
  <si>
    <t>CELKOVÁ PROHLÍDKA, ZKOUŠENÍ, MĚŘENÍ A VYHOTOVENÍ VÝCHOZÍ REVIZNÍ ZPRÁVY, PRO OBJEM IN PŘES 500 DO 1000 TIS. KČ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</si>
  <si>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</si>
  <si>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</si>
  <si>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</si>
  <si>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</si>
  <si>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Kabelizace a zemní práce</t>
  </si>
  <si>
    <t>742H24</t>
  </si>
  <si>
    <t>KABEL NN ČTYŘ- A PĚTIŽÍLOVÝ AL S PLASTOVOU IZOLACÍ OD 70 DO 120 MM2</t>
  </si>
  <si>
    <t>702311</t>
  </si>
  <si>
    <t>ZAKRYTÍ KABELŮ VÝSTRAŽNOU FÓLIÍ ŠÍŘKY DO 20 CM</t>
  </si>
  <si>
    <t>702710</t>
  </si>
  <si>
    <t>ODDĚLENÍ KABELŮ VE VÝKOPU CIHLOU</t>
  </si>
  <si>
    <t>Viz TZ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</si>
</sst>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</f>
      </c>
    </row>
    <row r="7" spans="2:3" ht="12.75" customHeight="1">
      <c r="B7" s="8" t="s">
        <v>7</v>
      </c>
      <c s="10">
        <f>0+E10+E12+E14+E16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280</v>
      </c>
      <c s="12" t="s">
        <v>281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282</v>
      </c>
      <c s="12" t="s">
        <v>283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316</v>
      </c>
      <c s="12" t="s">
        <v>317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318</v>
      </c>
      <c s="12" t="s">
        <v>319</v>
      </c>
      <c s="14">
        <f>'SO 02'!K8+'SO 02'!M8</f>
      </c>
      <c s="14">
        <f>C15*0.21</f>
      </c>
      <c s="14">
        <f>C15+D15</f>
      </c>
      <c s="13">
        <f>'SO 02'!T7</f>
      </c>
    </row>
    <row r="16" spans="1:6" ht="12.75">
      <c r="A16" s="11" t="s">
        <v>344</v>
      </c>
      <c s="12" t="s">
        <v>345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346</v>
      </c>
      <c s="12" t="s">
        <v>347</v>
      </c>
      <c s="14">
        <f>'SO 01'!K8+'SO 01'!M8</f>
      </c>
      <c s="14">
        <f>C17*0.21</f>
      </c>
      <c s="14">
        <f>C17+D17</f>
      </c>
      <c s="13">
        <f>'SO 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COUNTIFS(L8:L273,"=0",A8:A273,"P")+COUNTIFS(L8:L273,"",A8:A273,"P")+SUM(Q8:Q273)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0+J9+J134+J203+J264</f>
      </c>
      <c s="29">
        <f>0+K9+K134+K203+K264</f>
      </c>
      <c s="29">
        <f>0+L9+L134+L203+L264</f>
      </c>
      <c s="29">
        <f>0+M9+M134+M203+M264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</f>
      </c>
      <c s="32">
        <f>0+M10+M14+M18+M22+M26+M30+M34+M38+M42+M46+M50+M54+M58+M62+M66+M70+M74+M78+M82+M86+M90+M94+M98+M102+M106+M110+M114+M118+M122+M126+M130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63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64</v>
      </c>
      <c s="35" t="s">
        <v>51</v>
      </c>
      <c s="6" t="s">
        <v>65</v>
      </c>
      <c s="36" t="s">
        <v>66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63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67</v>
      </c>
      <c s="34" t="s">
        <v>68</v>
      </c>
      <c s="35" t="s">
        <v>51</v>
      </c>
      <c s="6" t="s">
        <v>69</v>
      </c>
      <c s="36" t="s">
        <v>66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63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70</v>
      </c>
      <c s="34" t="s">
        <v>71</v>
      </c>
      <c s="35" t="s">
        <v>51</v>
      </c>
      <c s="6" t="s">
        <v>72</v>
      </c>
      <c s="36" t="s">
        <v>66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63</v>
      </c>
    </row>
    <row r="29" spans="1:5" ht="12.75">
      <c r="A29" t="s">
        <v>59</v>
      </c>
      <c r="E29" s="39" t="s">
        <v>60</v>
      </c>
    </row>
    <row r="30" spans="1:16" ht="12.75">
      <c r="A30" t="s">
        <v>49</v>
      </c>
      <c s="34" t="s">
        <v>73</v>
      </c>
      <c s="34" t="s">
        <v>74</v>
      </c>
      <c s="35" t="s">
        <v>51</v>
      </c>
      <c s="6" t="s">
        <v>75</v>
      </c>
      <c s="36" t="s">
        <v>66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63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76</v>
      </c>
      <c s="34" t="s">
        <v>77</v>
      </c>
      <c s="35" t="s">
        <v>51</v>
      </c>
      <c s="6" t="s">
        <v>78</v>
      </c>
      <c s="36" t="s">
        <v>66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63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79</v>
      </c>
      <c s="34" t="s">
        <v>80</v>
      </c>
      <c s="35" t="s">
        <v>51</v>
      </c>
      <c s="6" t="s">
        <v>81</v>
      </c>
      <c s="36" t="s">
        <v>66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63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82</v>
      </c>
      <c s="34" t="s">
        <v>83</v>
      </c>
      <c s="35" t="s">
        <v>51</v>
      </c>
      <c s="6" t="s">
        <v>84</v>
      </c>
      <c s="36" t="s">
        <v>66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63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85</v>
      </c>
      <c s="34" t="s">
        <v>86</v>
      </c>
      <c s="35" t="s">
        <v>51</v>
      </c>
      <c s="6" t="s">
        <v>87</v>
      </c>
      <c s="36" t="s">
        <v>66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63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88</v>
      </c>
      <c s="34" t="s">
        <v>89</v>
      </c>
      <c s="35" t="s">
        <v>51</v>
      </c>
      <c s="6" t="s">
        <v>90</v>
      </c>
      <c s="36" t="s">
        <v>66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63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91</v>
      </c>
      <c s="34" t="s">
        <v>92</v>
      </c>
      <c s="35" t="s">
        <v>51</v>
      </c>
      <c s="6" t="s">
        <v>93</v>
      </c>
      <c s="36" t="s">
        <v>66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63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94</v>
      </c>
      <c s="34" t="s">
        <v>95</v>
      </c>
      <c s="35" t="s">
        <v>51</v>
      </c>
      <c s="6" t="s">
        <v>96</v>
      </c>
      <c s="36" t="s">
        <v>66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97</v>
      </c>
      <c>
        <f>(M58*21)/100</f>
      </c>
      <c t="s">
        <v>27</v>
      </c>
    </row>
    <row r="59" spans="1:5" ht="12.75">
      <c r="A59" s="35" t="s">
        <v>55</v>
      </c>
      <c r="E59" s="39" t="s">
        <v>9</v>
      </c>
    </row>
    <row r="60" spans="1:5" ht="12.75">
      <c r="A60" s="35" t="s">
        <v>57</v>
      </c>
      <c r="E60" s="40" t="s">
        <v>58</v>
      </c>
    </row>
    <row r="61" spans="1:5" ht="51">
      <c r="A61" t="s">
        <v>59</v>
      </c>
      <c r="E61" s="39" t="s">
        <v>98</v>
      </c>
    </row>
    <row r="62" spans="1:16" ht="12.75">
      <c r="A62" t="s">
        <v>49</v>
      </c>
      <c s="34" t="s">
        <v>99</v>
      </c>
      <c s="34" t="s">
        <v>100</v>
      </c>
      <c s="35" t="s">
        <v>51</v>
      </c>
      <c s="6" t="s">
        <v>101</v>
      </c>
      <c s="36" t="s">
        <v>66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97</v>
      </c>
      <c>
        <f>(M62*21)/100</f>
      </c>
      <c t="s">
        <v>27</v>
      </c>
    </row>
    <row r="63" spans="1:5" ht="12.75">
      <c r="A63" s="35" t="s">
        <v>55</v>
      </c>
      <c r="E63" s="39" t="s">
        <v>9</v>
      </c>
    </row>
    <row r="64" spans="1:5" ht="12.75">
      <c r="A64" s="35" t="s">
        <v>57</v>
      </c>
      <c r="E64" s="40" t="s">
        <v>58</v>
      </c>
    </row>
    <row r="65" spans="1:5" ht="63.75">
      <c r="A65" t="s">
        <v>59</v>
      </c>
      <c r="E65" s="39" t="s">
        <v>102</v>
      </c>
    </row>
    <row r="66" spans="1:16" ht="12.75">
      <c r="A66" t="s">
        <v>49</v>
      </c>
      <c s="34" t="s">
        <v>103</v>
      </c>
      <c s="34" t="s">
        <v>104</v>
      </c>
      <c s="35" t="s">
        <v>47</v>
      </c>
      <c s="6" t="s">
        <v>105</v>
      </c>
      <c s="36" t="s">
        <v>66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97</v>
      </c>
      <c>
        <f>(M66*21)/100</f>
      </c>
      <c t="s">
        <v>27</v>
      </c>
    </row>
    <row r="67" spans="1:5" ht="12.75">
      <c r="A67" s="35" t="s">
        <v>55</v>
      </c>
      <c r="E67" s="39" t="s">
        <v>9</v>
      </c>
    </row>
    <row r="68" spans="1:5" ht="12.75">
      <c r="A68" s="35" t="s">
        <v>57</v>
      </c>
      <c r="E68" s="40" t="s">
        <v>58</v>
      </c>
    </row>
    <row r="69" spans="1:5" ht="51">
      <c r="A69" t="s">
        <v>59</v>
      </c>
      <c r="E69" s="39" t="s">
        <v>106</v>
      </c>
    </row>
    <row r="70" spans="1:16" ht="12.75">
      <c r="A70" t="s">
        <v>49</v>
      </c>
      <c s="34" t="s">
        <v>107</v>
      </c>
      <c s="34" t="s">
        <v>104</v>
      </c>
      <c s="35" t="s">
        <v>27</v>
      </c>
      <c s="6" t="s">
        <v>108</v>
      </c>
      <c s="36" t="s">
        <v>66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97</v>
      </c>
      <c>
        <f>(M70*21)/100</f>
      </c>
      <c t="s">
        <v>27</v>
      </c>
    </row>
    <row r="71" spans="1:5" ht="12.75">
      <c r="A71" s="35" t="s">
        <v>55</v>
      </c>
      <c r="E71" s="39" t="s">
        <v>9</v>
      </c>
    </row>
    <row r="72" spans="1:5" ht="12.75">
      <c r="A72" s="35" t="s">
        <v>57</v>
      </c>
      <c r="E72" s="40" t="s">
        <v>58</v>
      </c>
    </row>
    <row r="73" spans="1:5" ht="38.25">
      <c r="A73" t="s">
        <v>59</v>
      </c>
      <c r="E73" s="39" t="s">
        <v>109</v>
      </c>
    </row>
    <row r="74" spans="1:16" ht="12.75">
      <c r="A74" t="s">
        <v>49</v>
      </c>
      <c s="34" t="s">
        <v>110</v>
      </c>
      <c s="34" t="s">
        <v>111</v>
      </c>
      <c s="35" t="s">
        <v>51</v>
      </c>
      <c s="6" t="s">
        <v>112</v>
      </c>
      <c s="36" t="s">
        <v>66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97</v>
      </c>
      <c>
        <f>(M74*21)/100</f>
      </c>
      <c t="s">
        <v>27</v>
      </c>
    </row>
    <row r="75" spans="1:5" ht="12.75">
      <c r="A75" s="35" t="s">
        <v>55</v>
      </c>
      <c r="E75" s="39" t="s">
        <v>9</v>
      </c>
    </row>
    <row r="76" spans="1:5" ht="12.75">
      <c r="A76" s="35" t="s">
        <v>57</v>
      </c>
      <c r="E76" s="40" t="s">
        <v>58</v>
      </c>
    </row>
    <row r="77" spans="1:5" ht="63.75">
      <c r="A77" t="s">
        <v>59</v>
      </c>
      <c r="E77" s="39" t="s">
        <v>113</v>
      </c>
    </row>
    <row r="78" spans="1:16" ht="12.75">
      <c r="A78" t="s">
        <v>49</v>
      </c>
      <c s="34" t="s">
        <v>114</v>
      </c>
      <c s="34" t="s">
        <v>115</v>
      </c>
      <c s="35" t="s">
        <v>51</v>
      </c>
      <c s="6" t="s">
        <v>116</v>
      </c>
      <c s="36" t="s">
        <v>66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63</v>
      </c>
    </row>
    <row r="81" spans="1:5" ht="12.75">
      <c r="A81" t="s">
        <v>59</v>
      </c>
      <c r="E81" s="39" t="s">
        <v>60</v>
      </c>
    </row>
    <row r="82" spans="1:16" ht="12.75">
      <c r="A82" t="s">
        <v>49</v>
      </c>
      <c s="34" t="s">
        <v>117</v>
      </c>
      <c s="34" t="s">
        <v>118</v>
      </c>
      <c s="35" t="s">
        <v>51</v>
      </c>
      <c s="6" t="s">
        <v>119</v>
      </c>
      <c s="36" t="s">
        <v>66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97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63</v>
      </c>
    </row>
    <row r="85" spans="1:5" ht="25.5">
      <c r="A85" t="s">
        <v>59</v>
      </c>
      <c r="E85" s="39" t="s">
        <v>120</v>
      </c>
    </row>
    <row r="86" spans="1:16" ht="12.75">
      <c r="A86" t="s">
        <v>49</v>
      </c>
      <c s="34" t="s">
        <v>121</v>
      </c>
      <c s="34" t="s">
        <v>122</v>
      </c>
      <c s="35" t="s">
        <v>51</v>
      </c>
      <c s="6" t="s">
        <v>123</v>
      </c>
      <c s="36" t="s">
        <v>66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63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124</v>
      </c>
      <c s="34" t="s">
        <v>125</v>
      </c>
      <c s="35" t="s">
        <v>51</v>
      </c>
      <c s="6" t="s">
        <v>126</v>
      </c>
      <c s="36" t="s">
        <v>66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97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51">
      <c r="A93" t="s">
        <v>59</v>
      </c>
      <c r="E93" s="39" t="s">
        <v>127</v>
      </c>
    </row>
    <row r="94" spans="1:16" ht="12.75">
      <c r="A94" t="s">
        <v>49</v>
      </c>
      <c s="34" t="s">
        <v>128</v>
      </c>
      <c s="34" t="s">
        <v>129</v>
      </c>
      <c s="35" t="s">
        <v>51</v>
      </c>
      <c s="6" t="s">
        <v>130</v>
      </c>
      <c s="36" t="s">
        <v>66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97</v>
      </c>
      <c>
        <f>(M94*21)/100</f>
      </c>
      <c t="s">
        <v>27</v>
      </c>
    </row>
    <row r="95" spans="1:5" ht="12.75">
      <c r="A95" s="35" t="s">
        <v>55</v>
      </c>
      <c r="E95" s="39" t="s">
        <v>9</v>
      </c>
    </row>
    <row r="96" spans="1:5" ht="12.75">
      <c r="A96" s="35" t="s">
        <v>57</v>
      </c>
      <c r="E96" s="40" t="s">
        <v>58</v>
      </c>
    </row>
    <row r="97" spans="1:5" ht="51">
      <c r="A97" t="s">
        <v>59</v>
      </c>
      <c r="E97" s="39" t="s">
        <v>131</v>
      </c>
    </row>
    <row r="98" spans="1:16" ht="12.75">
      <c r="A98" t="s">
        <v>49</v>
      </c>
      <c s="34" t="s">
        <v>128</v>
      </c>
      <c s="34" t="s">
        <v>132</v>
      </c>
      <c s="35" t="s">
        <v>51</v>
      </c>
      <c s="6" t="s">
        <v>133</v>
      </c>
      <c s="36" t="s">
        <v>66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97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51">
      <c r="A101" t="s">
        <v>59</v>
      </c>
      <c r="E101" s="39" t="s">
        <v>134</v>
      </c>
    </row>
    <row r="102" spans="1:16" ht="12.75">
      <c r="A102" t="s">
        <v>49</v>
      </c>
      <c s="34" t="s">
        <v>135</v>
      </c>
      <c s="34" t="s">
        <v>136</v>
      </c>
      <c s="35" t="s">
        <v>51</v>
      </c>
      <c s="6" t="s">
        <v>137</v>
      </c>
      <c s="36" t="s">
        <v>66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97</v>
      </c>
      <c>
        <f>(M102*21)/100</f>
      </c>
      <c t="s">
        <v>27</v>
      </c>
    </row>
    <row r="103" spans="1:5" ht="12.75">
      <c r="A103" s="35" t="s">
        <v>55</v>
      </c>
      <c r="E103" s="39" t="s">
        <v>9</v>
      </c>
    </row>
    <row r="104" spans="1:5" ht="12.75">
      <c r="A104" s="35" t="s">
        <v>57</v>
      </c>
      <c r="E104" s="40" t="s">
        <v>58</v>
      </c>
    </row>
    <row r="105" spans="1:5" ht="63.75">
      <c r="A105" t="s">
        <v>59</v>
      </c>
      <c r="E105" s="39" t="s">
        <v>138</v>
      </c>
    </row>
    <row r="106" spans="1:16" ht="12.75">
      <c r="A106" t="s">
        <v>49</v>
      </c>
      <c s="34" t="s">
        <v>139</v>
      </c>
      <c s="34" t="s">
        <v>140</v>
      </c>
      <c s="35" t="s">
        <v>51</v>
      </c>
      <c s="6" t="s">
        <v>141</v>
      </c>
      <c s="36" t="s">
        <v>142</v>
      </c>
      <c s="37">
        <v>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63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139</v>
      </c>
      <c s="34" t="s">
        <v>143</v>
      </c>
      <c s="35" t="s">
        <v>51</v>
      </c>
      <c s="6" t="s">
        <v>144</v>
      </c>
      <c s="36" t="s">
        <v>66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97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25.5">
      <c r="A113" t="s">
        <v>59</v>
      </c>
      <c r="E113" s="39" t="s">
        <v>145</v>
      </c>
    </row>
    <row r="114" spans="1:16" ht="12.75">
      <c r="A114" t="s">
        <v>49</v>
      </c>
      <c s="34" t="s">
        <v>146</v>
      </c>
      <c s="34" t="s">
        <v>147</v>
      </c>
      <c s="35" t="s">
        <v>51</v>
      </c>
      <c s="6" t="s">
        <v>148</v>
      </c>
      <c s="36" t="s">
        <v>66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97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25.5">
      <c r="A117" t="s">
        <v>59</v>
      </c>
      <c r="E117" s="39" t="s">
        <v>149</v>
      </c>
    </row>
    <row r="118" spans="1:16" ht="25.5">
      <c r="A118" t="s">
        <v>49</v>
      </c>
      <c s="34" t="s">
        <v>150</v>
      </c>
      <c s="34" t="s">
        <v>151</v>
      </c>
      <c s="35" t="s">
        <v>51</v>
      </c>
      <c s="6" t="s">
        <v>152</v>
      </c>
      <c s="36" t="s">
        <v>66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63</v>
      </c>
    </row>
    <row r="121" spans="1:5" ht="12.75">
      <c r="A121" t="s">
        <v>59</v>
      </c>
      <c r="E121" s="39" t="s">
        <v>60</v>
      </c>
    </row>
    <row r="122" spans="1:16" ht="12.75">
      <c r="A122" t="s">
        <v>49</v>
      </c>
      <c s="34" t="s">
        <v>153</v>
      </c>
      <c s="34" t="s">
        <v>154</v>
      </c>
      <c s="35" t="s">
        <v>51</v>
      </c>
      <c s="6" t="s">
        <v>155</v>
      </c>
      <c s="36" t="s">
        <v>142</v>
      </c>
      <c s="37">
        <v>24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63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156</v>
      </c>
      <c s="34" t="s">
        <v>157</v>
      </c>
      <c s="35" t="s">
        <v>51</v>
      </c>
      <c s="6" t="s">
        <v>158</v>
      </c>
      <c s="36" t="s">
        <v>142</v>
      </c>
      <c s="37">
        <v>24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63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159</v>
      </c>
      <c s="34" t="s">
        <v>160</v>
      </c>
      <c s="35" t="s">
        <v>51</v>
      </c>
      <c s="6" t="s">
        <v>161</v>
      </c>
      <c s="36" t="s">
        <v>66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63</v>
      </c>
    </row>
    <row r="133" spans="1:5" ht="12.75">
      <c r="A133" t="s">
        <v>59</v>
      </c>
      <c r="E133" s="39" t="s">
        <v>60</v>
      </c>
    </row>
    <row r="134" spans="1:13" ht="12.75">
      <c r="A134" t="s">
        <v>46</v>
      </c>
      <c r="C134" s="31" t="s">
        <v>27</v>
      </c>
      <c r="E134" s="33" t="s">
        <v>162</v>
      </c>
      <c r="J134" s="32">
        <f>0</f>
      </c>
      <c s="32">
        <f>0</f>
      </c>
      <c s="32">
        <f>0+L135+L139+L143+L147+L151+L155+L159+L163+L167+L171+L175+L179+L183+L187+L191+L195+L199</f>
      </c>
      <c s="32">
        <f>0+M135+M139+M143+M147+M151+M155+M159+M163+M167+M171+M175+M179+M183+M187+M191+M195+M199</f>
      </c>
    </row>
    <row r="135" spans="1:16" ht="12.75">
      <c r="A135" t="s">
        <v>49</v>
      </c>
      <c s="34" t="s">
        <v>163</v>
      </c>
      <c s="34" t="s">
        <v>164</v>
      </c>
      <c s="35" t="s">
        <v>51</v>
      </c>
      <c s="6" t="s">
        <v>165</v>
      </c>
      <c s="36" t="s">
        <v>166</v>
      </c>
      <c s="37">
        <v>13.5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56</v>
      </c>
    </row>
    <row r="137" spans="1:5" ht="12.75">
      <c r="A137" s="35" t="s">
        <v>57</v>
      </c>
      <c r="E137" s="40" t="s">
        <v>63</v>
      </c>
    </row>
    <row r="138" spans="1:5" ht="12.75">
      <c r="A138" t="s">
        <v>59</v>
      </c>
      <c r="E138" s="39" t="s">
        <v>60</v>
      </c>
    </row>
    <row r="139" spans="1:16" ht="12.75">
      <c r="A139" t="s">
        <v>49</v>
      </c>
      <c s="34" t="s">
        <v>167</v>
      </c>
      <c s="34" t="s">
        <v>168</v>
      </c>
      <c s="35" t="s">
        <v>51</v>
      </c>
      <c s="6" t="s">
        <v>169</v>
      </c>
      <c s="36" t="s">
        <v>166</v>
      </c>
      <c s="37">
        <v>13.5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56</v>
      </c>
    </row>
    <row r="141" spans="1:5" ht="12.75">
      <c r="A141" s="35" t="s">
        <v>57</v>
      </c>
      <c r="E141" s="40" t="s">
        <v>63</v>
      </c>
    </row>
    <row r="142" spans="1:5" ht="12.75">
      <c r="A142" t="s">
        <v>59</v>
      </c>
      <c r="E142" s="39" t="s">
        <v>60</v>
      </c>
    </row>
    <row r="143" spans="1:16" ht="12.75">
      <c r="A143" t="s">
        <v>49</v>
      </c>
      <c s="34" t="s">
        <v>170</v>
      </c>
      <c s="34" t="s">
        <v>171</v>
      </c>
      <c s="35" t="s">
        <v>51</v>
      </c>
      <c s="6" t="s">
        <v>172</v>
      </c>
      <c s="36" t="s">
        <v>53</v>
      </c>
      <c s="37">
        <v>70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56</v>
      </c>
    </row>
    <row r="145" spans="1:5" ht="12.75">
      <c r="A145" s="35" t="s">
        <v>57</v>
      </c>
      <c r="E145" s="40" t="s">
        <v>63</v>
      </c>
    </row>
    <row r="146" spans="1:5" ht="12.75">
      <c r="A146" t="s">
        <v>59</v>
      </c>
      <c r="E146" s="39" t="s">
        <v>60</v>
      </c>
    </row>
    <row r="147" spans="1:16" ht="12.75">
      <c r="A147" t="s">
        <v>49</v>
      </c>
      <c s="34" t="s">
        <v>170</v>
      </c>
      <c s="34" t="s">
        <v>173</v>
      </c>
      <c s="35" t="s">
        <v>51</v>
      </c>
      <c s="6" t="s">
        <v>174</v>
      </c>
      <c s="36" t="s">
        <v>166</v>
      </c>
      <c s="37">
        <v>38.4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56</v>
      </c>
    </row>
    <row r="149" spans="1:5" ht="12.75">
      <c r="A149" s="35" t="s">
        <v>57</v>
      </c>
      <c r="E149" s="40" t="s">
        <v>63</v>
      </c>
    </row>
    <row r="150" spans="1:5" ht="12.75">
      <c r="A150" t="s">
        <v>59</v>
      </c>
      <c r="E150" s="39" t="s">
        <v>60</v>
      </c>
    </row>
    <row r="151" spans="1:16" ht="12.75">
      <c r="A151" t="s">
        <v>49</v>
      </c>
      <c s="34" t="s">
        <v>175</v>
      </c>
      <c s="34" t="s">
        <v>176</v>
      </c>
      <c s="35" t="s">
        <v>51</v>
      </c>
      <c s="6" t="s">
        <v>177</v>
      </c>
      <c s="36" t="s">
        <v>166</v>
      </c>
      <c s="37">
        <v>39.84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56</v>
      </c>
    </row>
    <row r="153" spans="1:5" ht="12.75">
      <c r="A153" s="35" t="s">
        <v>57</v>
      </c>
      <c r="E153" s="40" t="s">
        <v>63</v>
      </c>
    </row>
    <row r="154" spans="1:5" ht="12.75">
      <c r="A154" t="s">
        <v>59</v>
      </c>
      <c r="E154" s="39" t="s">
        <v>60</v>
      </c>
    </row>
    <row r="155" spans="1:16" ht="25.5">
      <c r="A155" t="s">
        <v>49</v>
      </c>
      <c s="34" t="s">
        <v>178</v>
      </c>
      <c s="34" t="s">
        <v>179</v>
      </c>
      <c s="35" t="s">
        <v>51</v>
      </c>
      <c s="6" t="s">
        <v>180</v>
      </c>
      <c s="36" t="s">
        <v>66</v>
      </c>
      <c s="37">
        <v>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56</v>
      </c>
    </row>
    <row r="157" spans="1:5" ht="12.75">
      <c r="A157" s="35" t="s">
        <v>57</v>
      </c>
      <c r="E157" s="40" t="s">
        <v>63</v>
      </c>
    </row>
    <row r="158" spans="1:5" ht="12.75">
      <c r="A158" t="s">
        <v>59</v>
      </c>
      <c r="E158" s="39" t="s">
        <v>60</v>
      </c>
    </row>
    <row r="159" spans="1:16" ht="12.75">
      <c r="A159" t="s">
        <v>49</v>
      </c>
      <c s="34" t="s">
        <v>181</v>
      </c>
      <c s="34" t="s">
        <v>182</v>
      </c>
      <c s="35" t="s">
        <v>51</v>
      </c>
      <c s="6" t="s">
        <v>183</v>
      </c>
      <c s="36" t="s">
        <v>184</v>
      </c>
      <c s="37">
        <v>0.025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56</v>
      </c>
    </row>
    <row r="161" spans="1:5" ht="12.75">
      <c r="A161" s="35" t="s">
        <v>57</v>
      </c>
      <c r="E161" s="40" t="s">
        <v>63</v>
      </c>
    </row>
    <row r="162" spans="1:5" ht="12.75">
      <c r="A162" t="s">
        <v>59</v>
      </c>
      <c r="E162" s="39" t="s">
        <v>60</v>
      </c>
    </row>
    <row r="163" spans="1:16" ht="12.75">
      <c r="A163" t="s">
        <v>49</v>
      </c>
      <c s="34" t="s">
        <v>181</v>
      </c>
      <c s="34" t="s">
        <v>185</v>
      </c>
      <c s="35" t="s">
        <v>51</v>
      </c>
      <c s="6" t="s">
        <v>186</v>
      </c>
      <c s="36" t="s">
        <v>53</v>
      </c>
      <c s="37">
        <v>90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56</v>
      </c>
    </row>
    <row r="165" spans="1:5" ht="12.75">
      <c r="A165" s="35" t="s">
        <v>57</v>
      </c>
      <c r="E165" s="40" t="s">
        <v>63</v>
      </c>
    </row>
    <row r="166" spans="1:5" ht="12.75">
      <c r="A166" t="s">
        <v>59</v>
      </c>
      <c r="E166" s="39" t="s">
        <v>60</v>
      </c>
    </row>
    <row r="167" spans="1:16" ht="25.5">
      <c r="A167" t="s">
        <v>49</v>
      </c>
      <c s="34" t="s">
        <v>187</v>
      </c>
      <c s="34" t="s">
        <v>188</v>
      </c>
      <c s="35" t="s">
        <v>51</v>
      </c>
      <c s="6" t="s">
        <v>189</v>
      </c>
      <c s="36" t="s">
        <v>53</v>
      </c>
      <c s="37">
        <v>0.025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56</v>
      </c>
    </row>
    <row r="169" spans="1:5" ht="12.75">
      <c r="A169" s="35" t="s">
        <v>57</v>
      </c>
      <c r="E169" s="40" t="s">
        <v>63</v>
      </c>
    </row>
    <row r="170" spans="1:5" ht="12.75">
      <c r="A170" t="s">
        <v>59</v>
      </c>
      <c r="E170" s="39" t="s">
        <v>60</v>
      </c>
    </row>
    <row r="171" spans="1:16" ht="12.75">
      <c r="A171" t="s">
        <v>49</v>
      </c>
      <c s="34" t="s">
        <v>190</v>
      </c>
      <c s="34" t="s">
        <v>191</v>
      </c>
      <c s="35" t="s">
        <v>51</v>
      </c>
      <c s="6" t="s">
        <v>192</v>
      </c>
      <c s="36" t="s">
        <v>66</v>
      </c>
      <c s="37">
        <v>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56</v>
      </c>
    </row>
    <row r="173" spans="1:5" ht="12.75">
      <c r="A173" s="35" t="s">
        <v>57</v>
      </c>
      <c r="E173" s="40" t="s">
        <v>63</v>
      </c>
    </row>
    <row r="174" spans="1:5" ht="12.75">
      <c r="A174" t="s">
        <v>59</v>
      </c>
      <c r="E174" s="39" t="s">
        <v>60</v>
      </c>
    </row>
    <row r="175" spans="1:16" ht="12.75">
      <c r="A175" t="s">
        <v>49</v>
      </c>
      <c s="34" t="s">
        <v>193</v>
      </c>
      <c s="34" t="s">
        <v>194</v>
      </c>
      <c s="35" t="s">
        <v>51</v>
      </c>
      <c s="6" t="s">
        <v>195</v>
      </c>
      <c s="36" t="s">
        <v>66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56</v>
      </c>
    </row>
    <row r="177" spans="1:5" ht="12.75">
      <c r="A177" s="35" t="s">
        <v>57</v>
      </c>
      <c r="E177" s="40" t="s">
        <v>63</v>
      </c>
    </row>
    <row r="178" spans="1:5" ht="12.75">
      <c r="A178" t="s">
        <v>59</v>
      </c>
      <c r="E178" s="39" t="s">
        <v>60</v>
      </c>
    </row>
    <row r="179" spans="1:16" ht="12.75">
      <c r="A179" t="s">
        <v>49</v>
      </c>
      <c s="34" t="s">
        <v>196</v>
      </c>
      <c s="34" t="s">
        <v>197</v>
      </c>
      <c s="35" t="s">
        <v>51</v>
      </c>
      <c s="6" t="s">
        <v>198</v>
      </c>
      <c s="36" t="s">
        <v>66</v>
      </c>
      <c s="37">
        <v>12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56</v>
      </c>
    </row>
    <row r="181" spans="1:5" ht="12.75">
      <c r="A181" s="35" t="s">
        <v>57</v>
      </c>
      <c r="E181" s="40" t="s">
        <v>63</v>
      </c>
    </row>
    <row r="182" spans="1:5" ht="12.75">
      <c r="A182" t="s">
        <v>59</v>
      </c>
      <c r="E182" s="39" t="s">
        <v>60</v>
      </c>
    </row>
    <row r="183" spans="1:16" ht="12.75">
      <c r="A183" t="s">
        <v>49</v>
      </c>
      <c s="34" t="s">
        <v>199</v>
      </c>
      <c s="34" t="s">
        <v>200</v>
      </c>
      <c s="35" t="s">
        <v>51</v>
      </c>
      <c s="6" t="s">
        <v>201</v>
      </c>
      <c s="36" t="s">
        <v>66</v>
      </c>
      <c s="37">
        <v>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56</v>
      </c>
    </row>
    <row r="185" spans="1:5" ht="12.75">
      <c r="A185" s="35" t="s">
        <v>57</v>
      </c>
      <c r="E185" s="40" t="s">
        <v>63</v>
      </c>
    </row>
    <row r="186" spans="1:5" ht="12.75">
      <c r="A186" t="s">
        <v>59</v>
      </c>
      <c r="E186" s="39" t="s">
        <v>60</v>
      </c>
    </row>
    <row r="187" spans="1:16" ht="12.75">
      <c r="A187" t="s">
        <v>49</v>
      </c>
      <c s="34" t="s">
        <v>199</v>
      </c>
      <c s="34" t="s">
        <v>202</v>
      </c>
      <c s="35" t="s">
        <v>51</v>
      </c>
      <c s="6" t="s">
        <v>203</v>
      </c>
      <c s="36" t="s">
        <v>53</v>
      </c>
      <c s="37">
        <v>90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56</v>
      </c>
    </row>
    <row r="189" spans="1:5" ht="12.75">
      <c r="A189" s="35" t="s">
        <v>57</v>
      </c>
      <c r="E189" s="40" t="s">
        <v>63</v>
      </c>
    </row>
    <row r="190" spans="1:5" ht="12.75">
      <c r="A190" t="s">
        <v>59</v>
      </c>
      <c r="E190" s="39" t="s">
        <v>60</v>
      </c>
    </row>
    <row r="191" spans="1:16" ht="12.75">
      <c r="A191" t="s">
        <v>49</v>
      </c>
      <c s="34" t="s">
        <v>204</v>
      </c>
      <c s="34" t="s">
        <v>205</v>
      </c>
      <c s="35" t="s">
        <v>51</v>
      </c>
      <c s="6" t="s">
        <v>206</v>
      </c>
      <c s="36" t="s">
        <v>66</v>
      </c>
      <c s="37">
        <v>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56</v>
      </c>
    </row>
    <row r="193" spans="1:5" ht="12.75">
      <c r="A193" s="35" t="s">
        <v>57</v>
      </c>
      <c r="E193" s="40" t="s">
        <v>63</v>
      </c>
    </row>
    <row r="194" spans="1:5" ht="12.75">
      <c r="A194" t="s">
        <v>59</v>
      </c>
      <c r="E194" s="39" t="s">
        <v>60</v>
      </c>
    </row>
    <row r="195" spans="1:16" ht="25.5">
      <c r="A195" t="s">
        <v>49</v>
      </c>
      <c s="34" t="s">
        <v>207</v>
      </c>
      <c s="34" t="s">
        <v>208</v>
      </c>
      <c s="35" t="s">
        <v>51</v>
      </c>
      <c s="6" t="s">
        <v>209</v>
      </c>
      <c s="36" t="s">
        <v>210</v>
      </c>
      <c s="37">
        <v>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56</v>
      </c>
    </row>
    <row r="197" spans="1:5" ht="12.75">
      <c r="A197" s="35" t="s">
        <v>57</v>
      </c>
      <c r="E197" s="40" t="s">
        <v>63</v>
      </c>
    </row>
    <row r="198" spans="1:5" ht="12.75">
      <c r="A198" t="s">
        <v>59</v>
      </c>
      <c r="E198" s="39" t="s">
        <v>60</v>
      </c>
    </row>
    <row r="199" spans="1:16" ht="25.5">
      <c r="A199" t="s">
        <v>49</v>
      </c>
      <c s="34" t="s">
        <v>211</v>
      </c>
      <c s="34" t="s">
        <v>212</v>
      </c>
      <c s="35" t="s">
        <v>51</v>
      </c>
      <c s="6" t="s">
        <v>213</v>
      </c>
      <c s="36" t="s">
        <v>210</v>
      </c>
      <c s="37">
        <v>5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63</v>
      </c>
    </row>
    <row r="202" spans="1:5" ht="12.75">
      <c r="A202" t="s">
        <v>59</v>
      </c>
      <c r="E202" s="39" t="s">
        <v>60</v>
      </c>
    </row>
    <row r="203" spans="1:13" ht="12.75">
      <c r="A203" t="s">
        <v>46</v>
      </c>
      <c r="C203" s="31" t="s">
        <v>26</v>
      </c>
      <c r="E203" s="33" t="s">
        <v>214</v>
      </c>
      <c r="J203" s="32">
        <f>0</f>
      </c>
      <c s="32">
        <f>0</f>
      </c>
      <c s="32">
        <f>0+L204+L208+L212+L216+L220+L224+L228+L232+L236+L240+L244+L248+L252+L256+L260</f>
      </c>
      <c s="32">
        <f>0+M204+M208+M212+M216+M220+M224+M228+M232+M236+M240+M244+M248+M252+M256+M260</f>
      </c>
    </row>
    <row r="204" spans="1:16" ht="12.75">
      <c r="A204" t="s">
        <v>49</v>
      </c>
      <c s="34" t="s">
        <v>215</v>
      </c>
      <c s="34" t="s">
        <v>216</v>
      </c>
      <c s="35" t="s">
        <v>51</v>
      </c>
      <c s="6" t="s">
        <v>217</v>
      </c>
      <c s="36" t="s">
        <v>218</v>
      </c>
      <c s="37">
        <v>2.3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97</v>
      </c>
      <c>
        <f>(M204*21)/100</f>
      </c>
      <c t="s">
        <v>27</v>
      </c>
    </row>
    <row r="205" spans="1:5" ht="12.75">
      <c r="A205" s="35" t="s">
        <v>55</v>
      </c>
      <c r="E205" s="39" t="s">
        <v>56</v>
      </c>
    </row>
    <row r="206" spans="1:5" ht="12.75">
      <c r="A206" s="35" t="s">
        <v>57</v>
      </c>
      <c r="E206" s="40" t="s">
        <v>63</v>
      </c>
    </row>
    <row r="207" spans="1:5" ht="63.75">
      <c r="A207" t="s">
        <v>59</v>
      </c>
      <c r="E207" s="39" t="s">
        <v>219</v>
      </c>
    </row>
    <row r="208" spans="1:16" ht="25.5">
      <c r="A208" t="s">
        <v>49</v>
      </c>
      <c s="34" t="s">
        <v>220</v>
      </c>
      <c s="34" t="s">
        <v>221</v>
      </c>
      <c s="35" t="s">
        <v>51</v>
      </c>
      <c s="6" t="s">
        <v>222</v>
      </c>
      <c s="36" t="s">
        <v>66</v>
      </c>
      <c s="37">
        <v>4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56</v>
      </c>
    </row>
    <row r="210" spans="1:5" ht="12.75">
      <c r="A210" s="35" t="s">
        <v>57</v>
      </c>
      <c r="E210" s="40" t="s">
        <v>63</v>
      </c>
    </row>
    <row r="211" spans="1:5" ht="12.75">
      <c r="A211" t="s">
        <v>59</v>
      </c>
      <c r="E211" s="39" t="s">
        <v>60</v>
      </c>
    </row>
    <row r="212" spans="1:16" ht="12.75">
      <c r="A212" t="s">
        <v>49</v>
      </c>
      <c s="34" t="s">
        <v>223</v>
      </c>
      <c s="34" t="s">
        <v>224</v>
      </c>
      <c s="35" t="s">
        <v>51</v>
      </c>
      <c s="6" t="s">
        <v>225</v>
      </c>
      <c s="36" t="s">
        <v>226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97</v>
      </c>
      <c>
        <f>(M212*21)/100</f>
      </c>
      <c t="s">
        <v>27</v>
      </c>
    </row>
    <row r="213" spans="1:5" ht="12.75">
      <c r="A213" s="35" t="s">
        <v>55</v>
      </c>
      <c r="E213" s="39" t="s">
        <v>56</v>
      </c>
    </row>
    <row r="214" spans="1:5" ht="12.75">
      <c r="A214" s="35" t="s">
        <v>57</v>
      </c>
      <c r="E214" s="40" t="s">
        <v>63</v>
      </c>
    </row>
    <row r="215" spans="1:5" ht="12.75">
      <c r="A215" t="s">
        <v>59</v>
      </c>
      <c r="E215" s="39" t="s">
        <v>227</v>
      </c>
    </row>
    <row r="216" spans="1:16" ht="12.75">
      <c r="A216" t="s">
        <v>49</v>
      </c>
      <c s="34" t="s">
        <v>228</v>
      </c>
      <c s="34" t="s">
        <v>229</v>
      </c>
      <c s="35" t="s">
        <v>51</v>
      </c>
      <c s="6" t="s">
        <v>230</v>
      </c>
      <c s="36" t="s">
        <v>231</v>
      </c>
      <c s="37">
        <v>8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56</v>
      </c>
    </row>
    <row r="218" spans="1:5" ht="12.75">
      <c r="A218" s="35" t="s">
        <v>57</v>
      </c>
      <c r="E218" s="40" t="s">
        <v>63</v>
      </c>
    </row>
    <row r="219" spans="1:5" ht="12.75">
      <c r="A219" t="s">
        <v>59</v>
      </c>
      <c r="E219" s="39" t="s">
        <v>60</v>
      </c>
    </row>
    <row r="220" spans="1:16" ht="12.75">
      <c r="A220" t="s">
        <v>49</v>
      </c>
      <c s="34" t="s">
        <v>232</v>
      </c>
      <c s="34" t="s">
        <v>233</v>
      </c>
      <c s="35" t="s">
        <v>51</v>
      </c>
      <c s="6" t="s">
        <v>234</v>
      </c>
      <c s="36" t="s">
        <v>231</v>
      </c>
      <c s="37">
        <v>644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56</v>
      </c>
    </row>
    <row r="222" spans="1:5" ht="12.75">
      <c r="A222" s="35" t="s">
        <v>57</v>
      </c>
      <c r="E222" s="40" t="s">
        <v>63</v>
      </c>
    </row>
    <row r="223" spans="1:5" ht="12.75">
      <c r="A223" t="s">
        <v>59</v>
      </c>
      <c r="E223" s="39" t="s">
        <v>60</v>
      </c>
    </row>
    <row r="224" spans="1:16" ht="12.75">
      <c r="A224" t="s">
        <v>49</v>
      </c>
      <c s="34" t="s">
        <v>235</v>
      </c>
      <c s="34" t="s">
        <v>236</v>
      </c>
      <c s="35" t="s">
        <v>51</v>
      </c>
      <c s="6" t="s">
        <v>237</v>
      </c>
      <c s="36" t="s">
        <v>231</v>
      </c>
      <c s="37">
        <v>644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56</v>
      </c>
    </row>
    <row r="226" spans="1:5" ht="12.75">
      <c r="A226" s="35" t="s">
        <v>57</v>
      </c>
      <c r="E226" s="40" t="s">
        <v>63</v>
      </c>
    </row>
    <row r="227" spans="1:5" ht="12.75">
      <c r="A227" t="s">
        <v>59</v>
      </c>
      <c r="E227" s="39" t="s">
        <v>60</v>
      </c>
    </row>
    <row r="228" spans="1:16" ht="12.75">
      <c r="A228" t="s">
        <v>49</v>
      </c>
      <c s="34" t="s">
        <v>238</v>
      </c>
      <c s="34" t="s">
        <v>239</v>
      </c>
      <c s="35" t="s">
        <v>51</v>
      </c>
      <c s="6" t="s">
        <v>240</v>
      </c>
      <c s="36" t="s">
        <v>53</v>
      </c>
      <c s="37">
        <v>2200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9</v>
      </c>
    </row>
    <row r="230" spans="1:5" ht="12.75">
      <c r="A230" s="35" t="s">
        <v>57</v>
      </c>
      <c r="E230" s="40" t="s">
        <v>58</v>
      </c>
    </row>
    <row r="231" spans="1:5" ht="12.75">
      <c r="A231" t="s">
        <v>59</v>
      </c>
      <c r="E231" s="39" t="s">
        <v>60</v>
      </c>
    </row>
    <row r="232" spans="1:16" ht="12.75">
      <c r="A232" t="s">
        <v>49</v>
      </c>
      <c s="34" t="s">
        <v>241</v>
      </c>
      <c s="34" t="s">
        <v>242</v>
      </c>
      <c s="35" t="s">
        <v>51</v>
      </c>
      <c s="6" t="s">
        <v>243</v>
      </c>
      <c s="36" t="s">
        <v>53</v>
      </c>
      <c s="37">
        <v>40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56</v>
      </c>
    </row>
    <row r="234" spans="1:5" ht="12.75">
      <c r="A234" s="35" t="s">
        <v>57</v>
      </c>
      <c r="E234" s="40" t="s">
        <v>63</v>
      </c>
    </row>
    <row r="235" spans="1:5" ht="12.75">
      <c r="A235" t="s">
        <v>59</v>
      </c>
      <c r="E235" s="39" t="s">
        <v>60</v>
      </c>
    </row>
    <row r="236" spans="1:16" ht="12.75">
      <c r="A236" t="s">
        <v>49</v>
      </c>
      <c s="34" t="s">
        <v>244</v>
      </c>
      <c s="34" t="s">
        <v>245</v>
      </c>
      <c s="35" t="s">
        <v>51</v>
      </c>
      <c s="6" t="s">
        <v>246</v>
      </c>
      <c s="36" t="s">
        <v>231</v>
      </c>
      <c s="37">
        <v>150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56</v>
      </c>
    </row>
    <row r="238" spans="1:5" ht="12.75">
      <c r="A238" s="35" t="s">
        <v>57</v>
      </c>
      <c r="E238" s="40" t="s">
        <v>63</v>
      </c>
    </row>
    <row r="239" spans="1:5" ht="12.75">
      <c r="A239" t="s">
        <v>59</v>
      </c>
      <c r="E239" s="39" t="s">
        <v>60</v>
      </c>
    </row>
    <row r="240" spans="1:16" ht="12.75">
      <c r="A240" t="s">
        <v>49</v>
      </c>
      <c s="34" t="s">
        <v>244</v>
      </c>
      <c s="34" t="s">
        <v>247</v>
      </c>
      <c s="35" t="s">
        <v>51</v>
      </c>
      <c s="6" t="s">
        <v>248</v>
      </c>
      <c s="36" t="s">
        <v>53</v>
      </c>
      <c s="37">
        <v>40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97</v>
      </c>
      <c>
        <f>(M240*21)/100</f>
      </c>
      <c t="s">
        <v>27</v>
      </c>
    </row>
    <row r="241" spans="1:5" ht="12.75">
      <c r="A241" s="35" t="s">
        <v>55</v>
      </c>
      <c r="E241" s="39" t="s">
        <v>56</v>
      </c>
    </row>
    <row r="242" spans="1:5" ht="12.75">
      <c r="A242" s="35" t="s">
        <v>57</v>
      </c>
      <c r="E242" s="40" t="s">
        <v>63</v>
      </c>
    </row>
    <row r="243" spans="1:5" ht="38.25">
      <c r="A243" t="s">
        <v>59</v>
      </c>
      <c r="E243" s="39" t="s">
        <v>249</v>
      </c>
    </row>
    <row r="244" spans="1:16" ht="12.75">
      <c r="A244" t="s">
        <v>49</v>
      </c>
      <c s="34" t="s">
        <v>250</v>
      </c>
      <c s="34" t="s">
        <v>251</v>
      </c>
      <c s="35" t="s">
        <v>51</v>
      </c>
      <c s="6" t="s">
        <v>252</v>
      </c>
      <c s="36" t="s">
        <v>53</v>
      </c>
      <c s="37">
        <v>40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97</v>
      </c>
      <c>
        <f>(M244*21)/100</f>
      </c>
      <c t="s">
        <v>27</v>
      </c>
    </row>
    <row r="245" spans="1:5" ht="12.75">
      <c r="A245" s="35" t="s">
        <v>55</v>
      </c>
      <c r="E245" s="39" t="s">
        <v>9</v>
      </c>
    </row>
    <row r="246" spans="1:5" ht="12.75">
      <c r="A246" s="35" t="s">
        <v>57</v>
      </c>
      <c r="E246" s="40" t="s">
        <v>58</v>
      </c>
    </row>
    <row r="247" spans="1:5" ht="25.5">
      <c r="A247" t="s">
        <v>59</v>
      </c>
      <c r="E247" s="39" t="s">
        <v>253</v>
      </c>
    </row>
    <row r="248" spans="1:16" ht="12.75">
      <c r="A248" t="s">
        <v>49</v>
      </c>
      <c s="34" t="s">
        <v>254</v>
      </c>
      <c s="34" t="s">
        <v>255</v>
      </c>
      <c s="35" t="s">
        <v>51</v>
      </c>
      <c s="6" t="s">
        <v>256</v>
      </c>
      <c s="36" t="s">
        <v>53</v>
      </c>
      <c s="37">
        <v>50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97</v>
      </c>
      <c>
        <f>(M248*21)/100</f>
      </c>
      <c t="s">
        <v>27</v>
      </c>
    </row>
    <row r="249" spans="1:5" ht="12.75">
      <c r="A249" s="35" t="s">
        <v>55</v>
      </c>
      <c r="E249" s="39" t="s">
        <v>56</v>
      </c>
    </row>
    <row r="250" spans="1:5" ht="12.75">
      <c r="A250" s="35" t="s">
        <v>57</v>
      </c>
      <c r="E250" s="40" t="s">
        <v>63</v>
      </c>
    </row>
    <row r="251" spans="1:5" ht="12.75">
      <c r="A251" t="s">
        <v>59</v>
      </c>
      <c r="E251" s="39" t="s">
        <v>257</v>
      </c>
    </row>
    <row r="252" spans="1:16" ht="12.75">
      <c r="A252" t="s">
        <v>49</v>
      </c>
      <c s="34" t="s">
        <v>258</v>
      </c>
      <c s="34" t="s">
        <v>259</v>
      </c>
      <c s="35" t="s">
        <v>51</v>
      </c>
      <c s="6" t="s">
        <v>260</v>
      </c>
      <c s="36" t="s">
        <v>261</v>
      </c>
      <c s="37">
        <v>1400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12.75">
      <c r="A253" s="35" t="s">
        <v>55</v>
      </c>
      <c r="E253" s="39" t="s">
        <v>56</v>
      </c>
    </row>
    <row r="254" spans="1:5" ht="12.75">
      <c r="A254" s="35" t="s">
        <v>57</v>
      </c>
      <c r="E254" s="40" t="s">
        <v>63</v>
      </c>
    </row>
    <row r="255" spans="1:5" ht="12.75">
      <c r="A255" t="s">
        <v>59</v>
      </c>
      <c r="E255" s="39" t="s">
        <v>60</v>
      </c>
    </row>
    <row r="256" spans="1:16" ht="12.75">
      <c r="A256" t="s">
        <v>49</v>
      </c>
      <c s="34" t="s">
        <v>262</v>
      </c>
      <c s="34" t="s">
        <v>263</v>
      </c>
      <c s="35" t="s">
        <v>51</v>
      </c>
      <c s="6" t="s">
        <v>264</v>
      </c>
      <c s="36" t="s">
        <v>265</v>
      </c>
      <c s="37">
        <v>220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56</v>
      </c>
    </row>
    <row r="258" spans="1:5" ht="12.75">
      <c r="A258" s="35" t="s">
        <v>57</v>
      </c>
      <c r="E258" s="40" t="s">
        <v>63</v>
      </c>
    </row>
    <row r="259" spans="1:5" ht="12.75">
      <c r="A259" t="s">
        <v>59</v>
      </c>
      <c r="E259" s="39" t="s">
        <v>60</v>
      </c>
    </row>
    <row r="260" spans="1:16" ht="12.75">
      <c r="A260" t="s">
        <v>49</v>
      </c>
      <c s="34" t="s">
        <v>262</v>
      </c>
      <c s="34" t="s">
        <v>266</v>
      </c>
      <c s="35" t="s">
        <v>51</v>
      </c>
      <c s="6" t="s">
        <v>267</v>
      </c>
      <c s="36" t="s">
        <v>261</v>
      </c>
      <c s="37">
        <v>10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56</v>
      </c>
    </row>
    <row r="262" spans="1:5" ht="12.75">
      <c r="A262" s="35" t="s">
        <v>57</v>
      </c>
      <c r="E262" s="40" t="s">
        <v>63</v>
      </c>
    </row>
    <row r="263" spans="1:5" ht="12.75">
      <c r="A263" t="s">
        <v>59</v>
      </c>
      <c r="E263" s="39" t="s">
        <v>60</v>
      </c>
    </row>
    <row r="264" spans="1:13" ht="12.75">
      <c r="A264" t="s">
        <v>46</v>
      </c>
      <c r="C264" s="31" t="s">
        <v>67</v>
      </c>
      <c r="E264" s="33" t="s">
        <v>268</v>
      </c>
      <c r="J264" s="32">
        <f>0</f>
      </c>
      <c s="32">
        <f>0</f>
      </c>
      <c s="32">
        <f>0+L265+L269+L273</f>
      </c>
      <c s="32">
        <f>0+M265+M269+M273</f>
      </c>
    </row>
    <row r="265" spans="1:16" ht="12.75">
      <c r="A265" t="s">
        <v>49</v>
      </c>
      <c s="34" t="s">
        <v>269</v>
      </c>
      <c s="34" t="s">
        <v>270</v>
      </c>
      <c s="35" t="s">
        <v>51</v>
      </c>
      <c s="6" t="s">
        <v>271</v>
      </c>
      <c s="36" t="s">
        <v>66</v>
      </c>
      <c s="37">
        <v>2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54</v>
      </c>
      <c>
        <f>(M265*21)/100</f>
      </c>
      <c t="s">
        <v>27</v>
      </c>
    </row>
    <row r="266" spans="1:5" ht="12.75">
      <c r="A266" s="35" t="s">
        <v>55</v>
      </c>
      <c r="E266" s="39" t="s">
        <v>56</v>
      </c>
    </row>
    <row r="267" spans="1:5" ht="12.75">
      <c r="A267" s="35" t="s">
        <v>57</v>
      </c>
      <c r="E267" s="40" t="s">
        <v>63</v>
      </c>
    </row>
    <row r="268" spans="1:5" ht="12.75">
      <c r="A268" t="s">
        <v>59</v>
      </c>
      <c r="E268" s="39" t="s">
        <v>60</v>
      </c>
    </row>
    <row r="269" spans="1:16" ht="12.75">
      <c r="A269" t="s">
        <v>49</v>
      </c>
      <c s="34" t="s">
        <v>272</v>
      </c>
      <c s="34" t="s">
        <v>273</v>
      </c>
      <c s="35" t="s">
        <v>51</v>
      </c>
      <c s="6" t="s">
        <v>274</v>
      </c>
      <c s="36" t="s">
        <v>66</v>
      </c>
      <c s="37">
        <v>2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97</v>
      </c>
      <c>
        <f>(M269*21)/100</f>
      </c>
      <c t="s">
        <v>27</v>
      </c>
    </row>
    <row r="270" spans="1:5" ht="12.75">
      <c r="A270" s="35" t="s">
        <v>55</v>
      </c>
      <c r="E270" s="39" t="s">
        <v>56</v>
      </c>
    </row>
    <row r="271" spans="1:5" ht="12.75">
      <c r="A271" s="35" t="s">
        <v>57</v>
      </c>
      <c r="E271" s="40" t="s">
        <v>63</v>
      </c>
    </row>
    <row r="272" spans="1:5" ht="12.75">
      <c r="A272" t="s">
        <v>59</v>
      </c>
      <c r="E272" s="39" t="s">
        <v>275</v>
      </c>
    </row>
    <row r="273" spans="1:16" ht="12.75">
      <c r="A273" t="s">
        <v>49</v>
      </c>
      <c s="34" t="s">
        <v>276</v>
      </c>
      <c s="34" t="s">
        <v>277</v>
      </c>
      <c s="35" t="s">
        <v>51</v>
      </c>
      <c s="6" t="s">
        <v>278</v>
      </c>
      <c s="36" t="s">
        <v>66</v>
      </c>
      <c s="37">
        <v>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97</v>
      </c>
      <c>
        <f>(M273*21)/100</f>
      </c>
      <c t="s">
        <v>27</v>
      </c>
    </row>
    <row r="274" spans="1:5" ht="12.75">
      <c r="A274" s="35" t="s">
        <v>55</v>
      </c>
      <c r="E274" s="39" t="s">
        <v>56</v>
      </c>
    </row>
    <row r="275" spans="1:5" ht="12.75">
      <c r="A275" s="35" t="s">
        <v>57</v>
      </c>
      <c r="E275" s="40" t="s">
        <v>63</v>
      </c>
    </row>
    <row r="276" spans="1:5" ht="51">
      <c r="A276" t="s">
        <v>59</v>
      </c>
      <c r="E276" s="39" t="s">
        <v>279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280</v>
      </c>
      <c r="E4" s="26" t="s">
        <v>281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284</v>
      </c>
      <c r="E8" s="30" t="s">
        <v>283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285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286</v>
      </c>
      <c s="35" t="s">
        <v>51</v>
      </c>
      <c s="6" t="s">
        <v>287</v>
      </c>
      <c s="36" t="s">
        <v>226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288</v>
      </c>
      <c>
        <f>(M10*21)/100</f>
      </c>
      <c t="s">
        <v>27</v>
      </c>
    </row>
    <row r="11" spans="1:5" ht="12.75">
      <c r="A11" s="35" t="s">
        <v>55</v>
      </c>
      <c r="E11" s="39" t="s">
        <v>289</v>
      </c>
    </row>
    <row r="12" spans="1:5" ht="12.75">
      <c r="A12" s="35" t="s">
        <v>57</v>
      </c>
      <c r="E12" s="40" t="s">
        <v>290</v>
      </c>
    </row>
    <row r="13" spans="1:5" ht="89.25">
      <c r="A13" t="s">
        <v>59</v>
      </c>
      <c r="E13" s="39" t="s">
        <v>291</v>
      </c>
    </row>
    <row r="14" spans="1:16" ht="12.75">
      <c r="A14" t="s">
        <v>49</v>
      </c>
      <c s="34" t="s">
        <v>27</v>
      </c>
      <c s="34" t="s">
        <v>292</v>
      </c>
      <c s="35" t="s">
        <v>51</v>
      </c>
      <c s="6" t="s">
        <v>293</v>
      </c>
      <c s="36" t="s">
        <v>226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288</v>
      </c>
      <c>
        <f>(M14*21)/100</f>
      </c>
      <c t="s">
        <v>27</v>
      </c>
    </row>
    <row r="15" spans="1:5" ht="12.75">
      <c r="A15" s="35" t="s">
        <v>55</v>
      </c>
      <c r="E15" s="39" t="s">
        <v>294</v>
      </c>
    </row>
    <row r="16" spans="1:5" ht="12.75">
      <c r="A16" s="35" t="s">
        <v>57</v>
      </c>
      <c r="E16" s="40" t="s">
        <v>290</v>
      </c>
    </row>
    <row r="17" spans="1:5" ht="102">
      <c r="A17" t="s">
        <v>59</v>
      </c>
      <c r="E17" s="39" t="s">
        <v>295</v>
      </c>
    </row>
    <row r="18" spans="1:16" ht="12.75">
      <c r="A18" t="s">
        <v>49</v>
      </c>
      <c s="34" t="s">
        <v>26</v>
      </c>
      <c s="34" t="s">
        <v>296</v>
      </c>
      <c s="35" t="s">
        <v>51</v>
      </c>
      <c s="6" t="s">
        <v>297</v>
      </c>
      <c s="36" t="s">
        <v>226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288</v>
      </c>
      <c>
        <f>(M18*21)/100</f>
      </c>
      <c t="s">
        <v>27</v>
      </c>
    </row>
    <row r="19" spans="1:5" ht="12.75">
      <c r="A19" s="35" t="s">
        <v>55</v>
      </c>
      <c r="E19" s="39" t="s">
        <v>298</v>
      </c>
    </row>
    <row r="20" spans="1:5" ht="12.75">
      <c r="A20" s="35" t="s">
        <v>57</v>
      </c>
      <c r="E20" s="40" t="s">
        <v>290</v>
      </c>
    </row>
    <row r="21" spans="1:5" ht="38.25">
      <c r="A21" t="s">
        <v>59</v>
      </c>
      <c r="E21" s="39" t="s">
        <v>299</v>
      </c>
    </row>
    <row r="22" spans="1:16" ht="12.75">
      <c r="A22" t="s">
        <v>49</v>
      </c>
      <c s="34" t="s">
        <v>67</v>
      </c>
      <c s="34" t="s">
        <v>300</v>
      </c>
      <c s="35" t="s">
        <v>51</v>
      </c>
      <c s="6" t="s">
        <v>301</v>
      </c>
      <c s="36" t="s">
        <v>226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288</v>
      </c>
      <c>
        <f>(M22*21)/100</f>
      </c>
      <c t="s">
        <v>27</v>
      </c>
    </row>
    <row r="23" spans="1:5" ht="12.75">
      <c r="A23" s="35" t="s">
        <v>55</v>
      </c>
      <c r="E23" s="39" t="s">
        <v>302</v>
      </c>
    </row>
    <row r="24" spans="1:5" ht="12.75">
      <c r="A24" s="35" t="s">
        <v>57</v>
      </c>
      <c r="E24" s="40" t="s">
        <v>290</v>
      </c>
    </row>
    <row r="25" spans="1:5" ht="63.75">
      <c r="A25" t="s">
        <v>59</v>
      </c>
      <c r="E25" s="39" t="s">
        <v>303</v>
      </c>
    </row>
    <row r="26" spans="1:13" ht="12.75">
      <c r="A26" t="s">
        <v>46</v>
      </c>
      <c r="C26" s="31" t="s">
        <v>27</v>
      </c>
      <c r="E26" s="33" t="s">
        <v>304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49</v>
      </c>
      <c s="34" t="s">
        <v>70</v>
      </c>
      <c s="34" t="s">
        <v>305</v>
      </c>
      <c s="35" t="s">
        <v>51</v>
      </c>
      <c s="6" t="s">
        <v>306</v>
      </c>
      <c s="36" t="s">
        <v>226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288</v>
      </c>
      <c>
        <f>(M27*21)/100</f>
      </c>
      <c t="s">
        <v>27</v>
      </c>
    </row>
    <row r="28" spans="1:5" ht="12.75">
      <c r="A28" s="35" t="s">
        <v>55</v>
      </c>
      <c r="E28" s="39" t="s">
        <v>307</v>
      </c>
    </row>
    <row r="29" spans="1:5" ht="12.75">
      <c r="A29" s="35" t="s">
        <v>57</v>
      </c>
      <c r="E29" s="40" t="s">
        <v>290</v>
      </c>
    </row>
    <row r="30" spans="1:5" ht="89.25">
      <c r="A30" t="s">
        <v>59</v>
      </c>
      <c r="E30" s="39" t="s">
        <v>308</v>
      </c>
    </row>
    <row r="31" spans="1:16" ht="12.75">
      <c r="A31" t="s">
        <v>49</v>
      </c>
      <c s="34" t="s">
        <v>73</v>
      </c>
      <c s="34" t="s">
        <v>309</v>
      </c>
      <c s="35" t="s">
        <v>51</v>
      </c>
      <c s="6" t="s">
        <v>310</v>
      </c>
      <c s="36" t="s">
        <v>226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288</v>
      </c>
      <c>
        <f>(M31*21)/100</f>
      </c>
      <c t="s">
        <v>27</v>
      </c>
    </row>
    <row r="32" spans="1:5" ht="12.75">
      <c r="A32" s="35" t="s">
        <v>55</v>
      </c>
      <c r="E32" s="39" t="s">
        <v>311</v>
      </c>
    </row>
    <row r="33" spans="1:5" ht="12.75">
      <c r="A33" s="35" t="s">
        <v>57</v>
      </c>
      <c r="E33" s="40" t="s">
        <v>290</v>
      </c>
    </row>
    <row r="34" spans="1:5" ht="76.5">
      <c r="A34" t="s">
        <v>59</v>
      </c>
      <c r="E34" s="39" t="s">
        <v>312</v>
      </c>
    </row>
    <row r="35" spans="1:16" ht="12.75">
      <c r="A35" t="s">
        <v>49</v>
      </c>
      <c s="34" t="s">
        <v>76</v>
      </c>
      <c s="34" t="s">
        <v>313</v>
      </c>
      <c s="35" t="s">
        <v>51</v>
      </c>
      <c s="6" t="s">
        <v>314</v>
      </c>
      <c s="36" t="s">
        <v>226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288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290</v>
      </c>
    </row>
    <row r="38" spans="1:5" ht="63.75">
      <c r="A38" t="s">
        <v>59</v>
      </c>
      <c r="E38" s="39" t="s">
        <v>315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316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316</v>
      </c>
      <c r="E4" s="26" t="s">
        <v>317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320</v>
      </c>
      <c r="E8" s="30" t="s">
        <v>319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82</v>
      </c>
      <c r="E9" s="33" t="s">
        <v>321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47</v>
      </c>
      <c s="34" t="s">
        <v>322</v>
      </c>
      <c s="35" t="s">
        <v>323</v>
      </c>
      <c s="6" t="s">
        <v>324</v>
      </c>
      <c s="36" t="s">
        <v>66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323</v>
      </c>
    </row>
    <row r="12" spans="1:5" ht="12.75">
      <c r="A12" s="35" t="s">
        <v>57</v>
      </c>
      <c r="E12" s="40" t="s">
        <v>325</v>
      </c>
    </row>
    <row r="13" spans="1:5" ht="12.75">
      <c r="A13" t="s">
        <v>59</v>
      </c>
      <c r="E13" s="39" t="s">
        <v>326</v>
      </c>
    </row>
    <row r="14" spans="1:16" ht="12.75">
      <c r="A14" t="s">
        <v>49</v>
      </c>
      <c s="34" t="s">
        <v>47</v>
      </c>
      <c s="34" t="s">
        <v>327</v>
      </c>
      <c s="35" t="s">
        <v>47</v>
      </c>
      <c s="6" t="s">
        <v>328</v>
      </c>
      <c s="36" t="s">
        <v>66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323</v>
      </c>
    </row>
    <row r="16" spans="1:5" ht="12.75">
      <c r="A16" s="35" t="s">
        <v>57</v>
      </c>
      <c r="E16" s="40" t="s">
        <v>329</v>
      </c>
    </row>
    <row r="17" spans="1:5" ht="12.75">
      <c r="A17" t="s">
        <v>59</v>
      </c>
      <c r="E17" s="39" t="s">
        <v>326</v>
      </c>
    </row>
    <row r="18" spans="1:16" ht="12.75">
      <c r="A18" t="s">
        <v>49</v>
      </c>
      <c s="34" t="s">
        <v>27</v>
      </c>
      <c s="34" t="s">
        <v>330</v>
      </c>
      <c s="35" t="s">
        <v>323</v>
      </c>
      <c s="6" t="s">
        <v>331</v>
      </c>
      <c s="36" t="s">
        <v>66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323</v>
      </c>
    </row>
    <row r="20" spans="1:5" ht="12.75">
      <c r="A20" s="35" t="s">
        <v>57</v>
      </c>
      <c r="E20" s="40" t="s">
        <v>332</v>
      </c>
    </row>
    <row r="21" spans="1:5" ht="12.75">
      <c r="A21" t="s">
        <v>59</v>
      </c>
      <c r="E21" s="39" t="s">
        <v>326</v>
      </c>
    </row>
    <row r="22" spans="1:16" ht="12.75">
      <c r="A22" t="s">
        <v>49</v>
      </c>
      <c s="34" t="s">
        <v>26</v>
      </c>
      <c s="34" t="s">
        <v>327</v>
      </c>
      <c s="35" t="s">
        <v>27</v>
      </c>
      <c s="6" t="s">
        <v>333</v>
      </c>
      <c s="36" t="s">
        <v>66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323</v>
      </c>
    </row>
    <row r="24" spans="1:5" ht="12.75">
      <c r="A24" s="35" t="s">
        <v>57</v>
      </c>
      <c r="E24" s="40" t="s">
        <v>329</v>
      </c>
    </row>
    <row r="25" spans="1:5" ht="12.75">
      <c r="A25" t="s">
        <v>59</v>
      </c>
      <c r="E25" s="39" t="s">
        <v>326</v>
      </c>
    </row>
    <row r="26" spans="1:16" ht="12.75">
      <c r="A26" t="s">
        <v>49</v>
      </c>
      <c s="34" t="s">
        <v>67</v>
      </c>
      <c s="34" t="s">
        <v>334</v>
      </c>
      <c s="35" t="s">
        <v>323</v>
      </c>
      <c s="6" t="s">
        <v>335</v>
      </c>
      <c s="36" t="s">
        <v>66</v>
      </c>
      <c s="37">
        <v>13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323</v>
      </c>
    </row>
    <row r="28" spans="1:5" ht="12.75">
      <c r="A28" s="35" t="s">
        <v>57</v>
      </c>
      <c r="E28" s="40" t="s">
        <v>336</v>
      </c>
    </row>
    <row r="29" spans="1:5" ht="12.75">
      <c r="A29" t="s">
        <v>59</v>
      </c>
      <c r="E29" s="39" t="s">
        <v>326</v>
      </c>
    </row>
    <row r="30" spans="1:16" ht="12.75">
      <c r="A30" t="s">
        <v>49</v>
      </c>
      <c s="34" t="s">
        <v>70</v>
      </c>
      <c s="34" t="s">
        <v>337</v>
      </c>
      <c s="35" t="s">
        <v>323</v>
      </c>
      <c s="6" t="s">
        <v>338</v>
      </c>
      <c s="36" t="s">
        <v>66</v>
      </c>
      <c s="37">
        <v>14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323</v>
      </c>
    </row>
    <row r="32" spans="1:5" ht="12.75">
      <c r="A32" s="35" t="s">
        <v>57</v>
      </c>
      <c r="E32" s="40" t="s">
        <v>339</v>
      </c>
    </row>
    <row r="33" spans="1:5" ht="12.75">
      <c r="A33" t="s">
        <v>59</v>
      </c>
      <c r="E33" s="39" t="s">
        <v>326</v>
      </c>
    </row>
    <row r="34" spans="1:16" ht="25.5">
      <c r="A34" t="s">
        <v>49</v>
      </c>
      <c s="34" t="s">
        <v>73</v>
      </c>
      <c s="34" t="s">
        <v>340</v>
      </c>
      <c s="35" t="s">
        <v>323</v>
      </c>
      <c s="6" t="s">
        <v>341</v>
      </c>
      <c s="36" t="s">
        <v>342</v>
      </c>
      <c s="37">
        <v>0.7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323</v>
      </c>
    </row>
    <row r="36" spans="1:5" ht="12.75">
      <c r="A36" s="35" t="s">
        <v>57</v>
      </c>
      <c r="E36" s="40" t="s">
        <v>343</v>
      </c>
    </row>
    <row r="37" spans="1:5" ht="12.75">
      <c r="A37" t="s">
        <v>59</v>
      </c>
      <c r="E37" s="39" t="s">
        <v>326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344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344</v>
      </c>
      <c r="E4" s="26" t="s">
        <v>345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COUNTIFS(L8:L99,"=0",A8:A99,"P")+COUNTIFS(L8:L99,"",A8:A99,"P")+SUM(Q8:Q99)</f>
      </c>
    </row>
    <row r="8" spans="1:13" ht="12.75">
      <c r="A8" t="s">
        <v>44</v>
      </c>
      <c r="C8" s="28" t="s">
        <v>348</v>
      </c>
      <c r="E8" s="30" t="s">
        <v>347</v>
      </c>
      <c r="J8" s="29">
        <f>0+J9+J62</f>
      </c>
      <c s="29">
        <f>0+K9+K62</f>
      </c>
      <c s="29">
        <f>0+L9+L62</f>
      </c>
      <c s="29">
        <f>0+M9+M62</f>
      </c>
    </row>
    <row r="9" spans="1:13" ht="12.75">
      <c r="A9" t="s">
        <v>46</v>
      </c>
      <c r="C9" s="31" t="s">
        <v>47</v>
      </c>
      <c r="E9" s="33" t="s">
        <v>349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49</v>
      </c>
      <c s="34" t="s">
        <v>47</v>
      </c>
      <c s="34" t="s">
        <v>350</v>
      </c>
      <c s="35" t="s">
        <v>51</v>
      </c>
      <c s="6" t="s">
        <v>351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352</v>
      </c>
      <c s="35" t="s">
        <v>51</v>
      </c>
      <c s="6" t="s">
        <v>353</v>
      </c>
      <c s="36" t="s">
        <v>66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97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63</v>
      </c>
    </row>
    <row r="17" spans="1:5" ht="102">
      <c r="A17" t="s">
        <v>59</v>
      </c>
      <c r="E17" s="39" t="s">
        <v>354</v>
      </c>
    </row>
    <row r="18" spans="1:16" ht="12.75">
      <c r="A18" t="s">
        <v>49</v>
      </c>
      <c s="34" t="s">
        <v>26</v>
      </c>
      <c s="34" t="s">
        <v>355</v>
      </c>
      <c s="35" t="s">
        <v>51</v>
      </c>
      <c s="6" t="s">
        <v>356</v>
      </c>
      <c s="36" t="s">
        <v>66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9</v>
      </c>
    </row>
    <row r="20" spans="1:5" ht="12.75">
      <c r="A20" s="35" t="s">
        <v>57</v>
      </c>
      <c r="E20" s="40" t="s">
        <v>357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67</v>
      </c>
      <c s="34" t="s">
        <v>358</v>
      </c>
      <c s="35" t="s">
        <v>51</v>
      </c>
      <c s="6" t="s">
        <v>359</v>
      </c>
      <c s="36" t="s">
        <v>66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9</v>
      </c>
    </row>
    <row r="24" spans="1:5" ht="12.75">
      <c r="A24" s="35" t="s">
        <v>57</v>
      </c>
      <c r="E24" s="40" t="s">
        <v>357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70</v>
      </c>
      <c s="34" t="s">
        <v>360</v>
      </c>
      <c s="35" t="s">
        <v>51</v>
      </c>
      <c s="6" t="s">
        <v>361</v>
      </c>
      <c s="36" t="s">
        <v>66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9</v>
      </c>
    </row>
    <row r="28" spans="1:5" ht="12.75">
      <c r="A28" s="35" t="s">
        <v>57</v>
      </c>
      <c r="E28" s="40" t="s">
        <v>357</v>
      </c>
    </row>
    <row r="29" spans="1:5" ht="12.75">
      <c r="A29" t="s">
        <v>59</v>
      </c>
      <c r="E29" s="39" t="s">
        <v>60</v>
      </c>
    </row>
    <row r="30" spans="1:16" ht="12.75">
      <c r="A30" t="s">
        <v>49</v>
      </c>
      <c s="34" t="s">
        <v>73</v>
      </c>
      <c s="34" t="s">
        <v>362</v>
      </c>
      <c s="35" t="s">
        <v>51</v>
      </c>
      <c s="6" t="s">
        <v>363</v>
      </c>
      <c s="36" t="s">
        <v>66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9</v>
      </c>
    </row>
    <row r="32" spans="1:5" ht="12.75">
      <c r="A32" s="35" t="s">
        <v>57</v>
      </c>
      <c r="E32" s="40" t="s">
        <v>357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76</v>
      </c>
      <c s="34" t="s">
        <v>364</v>
      </c>
      <c s="35" t="s">
        <v>51</v>
      </c>
      <c s="6" t="s">
        <v>365</v>
      </c>
      <c s="36" t="s">
        <v>66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9</v>
      </c>
    </row>
    <row r="36" spans="1:5" ht="12.75">
      <c r="A36" s="35" t="s">
        <v>57</v>
      </c>
      <c r="E36" s="40" t="s">
        <v>357</v>
      </c>
    </row>
    <row r="37" spans="1:5" ht="12.75">
      <c r="A37" t="s">
        <v>59</v>
      </c>
      <c r="E37" s="39" t="s">
        <v>60</v>
      </c>
    </row>
    <row r="38" spans="1:16" ht="12.75">
      <c r="A38" t="s">
        <v>49</v>
      </c>
      <c s="34" t="s">
        <v>79</v>
      </c>
      <c s="34" t="s">
        <v>366</v>
      </c>
      <c s="35" t="s">
        <v>51</v>
      </c>
      <c s="6" t="s">
        <v>367</v>
      </c>
      <c s="36" t="s">
        <v>66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9</v>
      </c>
    </row>
    <row r="40" spans="1:5" ht="12.75">
      <c r="A40" s="35" t="s">
        <v>57</v>
      </c>
      <c r="E40" s="40" t="s">
        <v>357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82</v>
      </c>
      <c s="34" t="s">
        <v>368</v>
      </c>
      <c s="35" t="s">
        <v>51</v>
      </c>
      <c s="6" t="s">
        <v>369</v>
      </c>
      <c s="36" t="s">
        <v>66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63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82</v>
      </c>
      <c s="34" t="s">
        <v>370</v>
      </c>
      <c s="35" t="s">
        <v>51</v>
      </c>
      <c s="6" t="s">
        <v>371</v>
      </c>
      <c s="36" t="s">
        <v>66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63</v>
      </c>
    </row>
    <row r="49" spans="1:5" ht="12.75">
      <c r="A49" t="s">
        <v>59</v>
      </c>
      <c r="E49" s="39" t="s">
        <v>60</v>
      </c>
    </row>
    <row r="50" spans="1:16" ht="25.5">
      <c r="A50" t="s">
        <v>49</v>
      </c>
      <c s="34" t="s">
        <v>82</v>
      </c>
      <c s="34" t="s">
        <v>372</v>
      </c>
      <c s="35" t="s">
        <v>51</v>
      </c>
      <c s="6" t="s">
        <v>373</v>
      </c>
      <c s="36" t="s">
        <v>66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63</v>
      </c>
    </row>
    <row r="53" spans="1:5" ht="12.75">
      <c r="A53" t="s">
        <v>59</v>
      </c>
      <c r="E53" s="39" t="s">
        <v>60</v>
      </c>
    </row>
    <row r="54" spans="1:16" ht="25.5">
      <c r="A54" t="s">
        <v>49</v>
      </c>
      <c s="34" t="s">
        <v>85</v>
      </c>
      <c s="34" t="s">
        <v>374</v>
      </c>
      <c s="35" t="s">
        <v>51</v>
      </c>
      <c s="6" t="s">
        <v>375</v>
      </c>
      <c s="36" t="s">
        <v>66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63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88</v>
      </c>
      <c s="34" t="s">
        <v>376</v>
      </c>
      <c s="35" t="s">
        <v>51</v>
      </c>
      <c s="6" t="s">
        <v>377</v>
      </c>
      <c s="36" t="s">
        <v>142</v>
      </c>
      <c s="37">
        <v>30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63</v>
      </c>
    </row>
    <row r="61" spans="1:5" ht="12.75">
      <c r="A61" t="s">
        <v>59</v>
      </c>
      <c r="E61" s="39" t="s">
        <v>60</v>
      </c>
    </row>
    <row r="62" spans="1:13" ht="12.75">
      <c r="A62" t="s">
        <v>46</v>
      </c>
      <c r="C62" s="31" t="s">
        <v>27</v>
      </c>
      <c r="E62" s="33" t="s">
        <v>378</v>
      </c>
      <c r="J62" s="32">
        <f>0</f>
      </c>
      <c s="32">
        <f>0</f>
      </c>
      <c s="32">
        <f>0+L63+L67+L71+L75+L79+L83+L87+L91+L95+L99</f>
      </c>
      <c s="32">
        <f>0+M63+M67+M71+M75+M79+M83+M87+M91+M95+M99</f>
      </c>
    </row>
    <row r="63" spans="1:16" ht="12.75">
      <c r="A63" t="s">
        <v>49</v>
      </c>
      <c s="34" t="s">
        <v>91</v>
      </c>
      <c s="34" t="s">
        <v>229</v>
      </c>
      <c s="35" t="s">
        <v>51</v>
      </c>
      <c s="6" t="s">
        <v>230</v>
      </c>
      <c s="36" t="s">
        <v>231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56</v>
      </c>
    </row>
    <row r="65" spans="1:5" ht="12.75">
      <c r="A65" s="35" t="s">
        <v>57</v>
      </c>
      <c r="E65" s="40" t="s">
        <v>63</v>
      </c>
    </row>
    <row r="66" spans="1:5" ht="12.75">
      <c r="A66" t="s">
        <v>59</v>
      </c>
      <c r="E66" s="39" t="s">
        <v>60</v>
      </c>
    </row>
    <row r="67" spans="1:16" ht="12.75">
      <c r="A67" t="s">
        <v>49</v>
      </c>
      <c s="34" t="s">
        <v>91</v>
      </c>
      <c s="34" t="s">
        <v>171</v>
      </c>
      <c s="35" t="s">
        <v>51</v>
      </c>
      <c s="6" t="s">
        <v>172</v>
      </c>
      <c s="36" t="s">
        <v>53</v>
      </c>
      <c s="37">
        <v>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56</v>
      </c>
    </row>
    <row r="69" spans="1:5" ht="12.75">
      <c r="A69" s="35" t="s">
        <v>57</v>
      </c>
      <c r="E69" s="40" t="s">
        <v>58</v>
      </c>
    </row>
    <row r="70" spans="1:5" ht="12.75">
      <c r="A70" t="s">
        <v>59</v>
      </c>
      <c r="E70" s="39" t="s">
        <v>60</v>
      </c>
    </row>
    <row r="71" spans="1:16" ht="12.75">
      <c r="A71" t="s">
        <v>49</v>
      </c>
      <c s="34" t="s">
        <v>94</v>
      </c>
      <c s="34" t="s">
        <v>379</v>
      </c>
      <c s="35" t="s">
        <v>51</v>
      </c>
      <c s="6" t="s">
        <v>380</v>
      </c>
      <c s="36" t="s">
        <v>53</v>
      </c>
      <c s="37">
        <v>1600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56</v>
      </c>
    </row>
    <row r="73" spans="1:5" ht="12.75">
      <c r="A73" s="35" t="s">
        <v>57</v>
      </c>
      <c r="E73" s="40" t="s">
        <v>63</v>
      </c>
    </row>
    <row r="74" spans="1:5" ht="12.75">
      <c r="A74" t="s">
        <v>59</v>
      </c>
      <c r="E74" s="39" t="s">
        <v>60</v>
      </c>
    </row>
    <row r="75" spans="1:16" ht="25.5">
      <c r="A75" t="s">
        <v>49</v>
      </c>
      <c s="34" t="s">
        <v>99</v>
      </c>
      <c s="34" t="s">
        <v>179</v>
      </c>
      <c s="35" t="s">
        <v>51</v>
      </c>
      <c s="6" t="s">
        <v>180</v>
      </c>
      <c s="36" t="s">
        <v>66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56</v>
      </c>
    </row>
    <row r="77" spans="1:5" ht="12.75">
      <c r="A77" s="35" t="s">
        <v>57</v>
      </c>
      <c r="E77" s="40" t="s">
        <v>63</v>
      </c>
    </row>
    <row r="78" spans="1:5" ht="12.75">
      <c r="A78" t="s">
        <v>59</v>
      </c>
      <c r="E78" s="39" t="s">
        <v>60</v>
      </c>
    </row>
    <row r="79" spans="1:16" ht="12.75">
      <c r="A79" t="s">
        <v>49</v>
      </c>
      <c s="34" t="s">
        <v>103</v>
      </c>
      <c s="34" t="s">
        <v>233</v>
      </c>
      <c s="35" t="s">
        <v>51</v>
      </c>
      <c s="6" t="s">
        <v>234</v>
      </c>
      <c s="36" t="s">
        <v>231</v>
      </c>
      <c s="37">
        <v>192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56</v>
      </c>
    </row>
    <row r="81" spans="1:5" ht="12.75">
      <c r="A81" s="35" t="s">
        <v>57</v>
      </c>
      <c r="E81" s="40" t="s">
        <v>63</v>
      </c>
    </row>
    <row r="82" spans="1:5" ht="12.75">
      <c r="A82" t="s">
        <v>59</v>
      </c>
      <c r="E82" s="39" t="s">
        <v>60</v>
      </c>
    </row>
    <row r="83" spans="1:16" ht="12.75">
      <c r="A83" t="s">
        <v>49</v>
      </c>
      <c s="34" t="s">
        <v>107</v>
      </c>
      <c s="34" t="s">
        <v>236</v>
      </c>
      <c s="35" t="s">
        <v>51</v>
      </c>
      <c s="6" t="s">
        <v>237</v>
      </c>
      <c s="36" t="s">
        <v>231</v>
      </c>
      <c s="37">
        <v>194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56</v>
      </c>
    </row>
    <row r="85" spans="1:5" ht="12.75">
      <c r="A85" s="35" t="s">
        <v>57</v>
      </c>
      <c r="E85" s="40" t="s">
        <v>63</v>
      </c>
    </row>
    <row r="86" spans="1:5" ht="12.75">
      <c r="A86" t="s">
        <v>59</v>
      </c>
      <c r="E86" s="39" t="s">
        <v>60</v>
      </c>
    </row>
    <row r="87" spans="1:16" ht="12.75">
      <c r="A87" t="s">
        <v>49</v>
      </c>
      <c s="34" t="s">
        <v>110</v>
      </c>
      <c s="34" t="s">
        <v>191</v>
      </c>
      <c s="35" t="s">
        <v>51</v>
      </c>
      <c s="6" t="s">
        <v>192</v>
      </c>
      <c s="36" t="s">
        <v>66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56</v>
      </c>
    </row>
    <row r="89" spans="1:5" ht="12.75">
      <c r="A89" s="35" t="s">
        <v>57</v>
      </c>
      <c r="E89" s="40" t="s">
        <v>63</v>
      </c>
    </row>
    <row r="90" spans="1:5" ht="12.75">
      <c r="A90" t="s">
        <v>59</v>
      </c>
      <c r="E90" s="39" t="s">
        <v>60</v>
      </c>
    </row>
    <row r="91" spans="1:16" ht="12.75">
      <c r="A91" t="s">
        <v>49</v>
      </c>
      <c s="34" t="s">
        <v>114</v>
      </c>
      <c s="34" t="s">
        <v>194</v>
      </c>
      <c s="35" t="s">
        <v>51</v>
      </c>
      <c s="6" t="s">
        <v>195</v>
      </c>
      <c s="36" t="s">
        <v>66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56</v>
      </c>
    </row>
    <row r="93" spans="1:5" ht="12.75">
      <c r="A93" s="35" t="s">
        <v>57</v>
      </c>
      <c r="E93" s="40" t="s">
        <v>63</v>
      </c>
    </row>
    <row r="94" spans="1:5" ht="12.75">
      <c r="A94" t="s">
        <v>59</v>
      </c>
      <c r="E94" s="39" t="s">
        <v>60</v>
      </c>
    </row>
    <row r="95" spans="1:16" ht="12.75">
      <c r="A95" t="s">
        <v>49</v>
      </c>
      <c s="34" t="s">
        <v>117</v>
      </c>
      <c s="34" t="s">
        <v>381</v>
      </c>
      <c s="35" t="s">
        <v>51</v>
      </c>
      <c s="6" t="s">
        <v>382</v>
      </c>
      <c s="36" t="s">
        <v>53</v>
      </c>
      <c s="37">
        <v>1600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56</v>
      </c>
    </row>
    <row r="97" spans="1:5" ht="12.75">
      <c r="A97" s="35" t="s">
        <v>57</v>
      </c>
      <c r="E97" s="40" t="s">
        <v>63</v>
      </c>
    </row>
    <row r="98" spans="1:5" ht="12.75">
      <c r="A98" t="s">
        <v>59</v>
      </c>
      <c r="E98" s="39" t="s">
        <v>60</v>
      </c>
    </row>
    <row r="99" spans="1:16" ht="12.75">
      <c r="A99" t="s">
        <v>49</v>
      </c>
      <c s="34" t="s">
        <v>117</v>
      </c>
      <c s="34" t="s">
        <v>383</v>
      </c>
      <c s="35" t="s">
        <v>51</v>
      </c>
      <c s="6" t="s">
        <v>384</v>
      </c>
      <c s="36" t="s">
        <v>53</v>
      </c>
      <c s="37">
        <v>1600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9</v>
      </c>
    </row>
    <row r="101" spans="1:5" ht="12.75">
      <c r="A101" s="35" t="s">
        <v>57</v>
      </c>
      <c r="E101" s="40" t="s">
        <v>385</v>
      </c>
    </row>
    <row r="102" spans="1:5" ht="12.75">
      <c r="A102" t="s">
        <v>59</v>
      </c>
      <c r="E102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